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ycew/Documents/1) Walter Data/1) Work/Active Projects/1c) Tongemys enigmatica/"/>
    </mc:Choice>
  </mc:AlternateContent>
  <xr:revisionPtr revIDLastSave="0" documentId="13_ncr:1_{061CD74A-7784-5042-B726-BE28EAA0BFD5}" xr6:coauthVersionLast="47" xr6:coauthVersionMax="47" xr10:uidLastSave="{00000000-0000-0000-0000-000000000000}"/>
  <bookViews>
    <workbookView xWindow="12560" yWindow="500" windowWidth="35740" windowHeight="26220" xr2:uid="{B96250A4-9751-48A3-8844-E748EF0527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F10" i="1"/>
  <c r="H49" i="1" l="1"/>
  <c r="G51" i="1"/>
  <c r="G50" i="1"/>
  <c r="G49" i="1"/>
  <c r="E51" i="1"/>
  <c r="E50" i="1"/>
  <c r="E49" i="1"/>
  <c r="F5" i="1"/>
  <c r="G4" i="1"/>
  <c r="F4" i="1"/>
  <c r="H51" i="1"/>
  <c r="H50" i="1"/>
  <c r="F35" i="1"/>
  <c r="G35" i="1"/>
  <c r="G41" i="1"/>
  <c r="G40" i="1"/>
  <c r="G39" i="1"/>
  <c r="G36" i="1"/>
  <c r="G34" i="1"/>
  <c r="G31" i="1"/>
  <c r="G30" i="1"/>
  <c r="G29" i="1"/>
  <c r="G26" i="1"/>
  <c r="G25" i="1"/>
  <c r="G24" i="1"/>
  <c r="G21" i="1"/>
  <c r="G20" i="1"/>
  <c r="G19" i="1"/>
  <c r="G16" i="1"/>
  <c r="G15" i="1"/>
  <c r="G14" i="1"/>
  <c r="G11" i="1"/>
  <c r="G9" i="1"/>
  <c r="G6" i="1"/>
  <c r="G5" i="1"/>
  <c r="F41" i="1"/>
  <c r="F40" i="1"/>
  <c r="F39" i="1"/>
  <c r="F36" i="1"/>
  <c r="F34" i="1"/>
  <c r="F31" i="1"/>
  <c r="F30" i="1"/>
  <c r="F29" i="1"/>
  <c r="F26" i="1"/>
  <c r="F25" i="1"/>
  <c r="F24" i="1"/>
  <c r="F21" i="1"/>
  <c r="F20" i="1"/>
  <c r="F19" i="1"/>
  <c r="F16" i="1"/>
  <c r="F15" i="1"/>
  <c r="F14" i="1"/>
  <c r="F11" i="1"/>
  <c r="F9" i="1"/>
  <c r="F6" i="1"/>
  <c r="E53" i="1" l="1"/>
  <c r="D63" i="1" s="1"/>
  <c r="H63" i="1" s="1"/>
  <c r="D58" i="1"/>
  <c r="D57" i="1"/>
  <c r="D56" i="1"/>
  <c r="D55" i="1"/>
  <c r="D62" i="1" l="1"/>
  <c r="D64" i="1"/>
  <c r="G63" i="1"/>
  <c r="H55" i="1"/>
  <c r="G55" i="1"/>
  <c r="G56" i="1"/>
  <c r="H56" i="1"/>
  <c r="G57" i="1"/>
  <c r="H57" i="1"/>
  <c r="G58" i="1"/>
  <c r="H58" i="1"/>
  <c r="H62" i="1"/>
  <c r="G62" i="1"/>
  <c r="H64" i="1"/>
  <c r="G64" i="1"/>
</calcChain>
</file>

<file path=xl/sharedStrings.xml><?xml version="1.0" encoding="utf-8"?>
<sst xmlns="http://schemas.openxmlformats.org/spreadsheetml/2006/main" count="100" uniqueCount="62">
  <si>
    <t>Taxon</t>
  </si>
  <si>
    <t>Catalogue #</t>
  </si>
  <si>
    <t>UF/H 192933</t>
  </si>
  <si>
    <t>Pelusios cf. castaneus</t>
  </si>
  <si>
    <t>UF/H 192935</t>
  </si>
  <si>
    <t>UF/H 192932</t>
  </si>
  <si>
    <t>UF/H 57965</t>
  </si>
  <si>
    <t>Podocnemis expansa</t>
  </si>
  <si>
    <t>UF/H 1004</t>
  </si>
  <si>
    <t>UF/H 66876</t>
  </si>
  <si>
    <t>Platemys platycephala</t>
  </si>
  <si>
    <t>UF/H 105391</t>
  </si>
  <si>
    <t>UF/H 105388</t>
  </si>
  <si>
    <t>UF/H 52652</t>
  </si>
  <si>
    <t>UF/H 54207</t>
  </si>
  <si>
    <t>UF/H 134794</t>
  </si>
  <si>
    <t>Kinosternon flavescens</t>
  </si>
  <si>
    <t>UF/H 115999</t>
  </si>
  <si>
    <t>UF/H 80806</t>
  </si>
  <si>
    <t>UF/H 66135</t>
  </si>
  <si>
    <t>Chelydra serpentina (osceola)</t>
  </si>
  <si>
    <t>Chelydra serpentina (cf. osceola)</t>
  </si>
  <si>
    <t>UF/H 62390</t>
  </si>
  <si>
    <t>UF/H 56655</t>
  </si>
  <si>
    <t>Eretmochelys imbricata</t>
  </si>
  <si>
    <t>UF/H 38433</t>
  </si>
  <si>
    <t>UF/H 8494</t>
  </si>
  <si>
    <t>UF/H 1346</t>
  </si>
  <si>
    <t>Deirochelys reticularia</t>
  </si>
  <si>
    <t xml:space="preserve">Deirochelys reticularia </t>
  </si>
  <si>
    <t>UF/H 141630</t>
  </si>
  <si>
    <t>UF/H 21659</t>
  </si>
  <si>
    <t>UF/H 162038</t>
  </si>
  <si>
    <t>Gopherus polyphemus</t>
  </si>
  <si>
    <t>UF/H 10555-5</t>
  </si>
  <si>
    <t>maximum length (Ernst and Barbour 1989)</t>
  </si>
  <si>
    <t>% adult size</t>
  </si>
  <si>
    <t>V3/CW ratio</t>
  </si>
  <si>
    <t>Tongemys enigmatica</t>
  </si>
  <si>
    <t>carapace length</t>
  </si>
  <si>
    <t>carapace width (CW)</t>
  </si>
  <si>
    <t>vertebral III width (V3)</t>
  </si>
  <si>
    <t xml:space="preserve">Extant Turtle Taxa; all measurements in mm taken direction from specimens; UF/H = University of Florida, Herpetology, Gainesville, Florida </t>
  </si>
  <si>
    <t>Fossils; all measurements in mm taken indirectly using ImageJ; NHM = Natural History Museum, London, UK</t>
  </si>
  <si>
    <t>NHM 48262</t>
  </si>
  <si>
    <t>NHM 48263</t>
  </si>
  <si>
    <t>NHM 48263a</t>
  </si>
  <si>
    <t>NHM 21351</t>
  </si>
  <si>
    <t>NHM 28618</t>
  </si>
  <si>
    <t>NHM 35574</t>
  </si>
  <si>
    <t>NHM 46317</t>
  </si>
  <si>
    <t>NHM 47401</t>
  </si>
  <si>
    <t>NHM R3727</t>
  </si>
  <si>
    <t>NHM R5486</t>
  </si>
  <si>
    <t>Pleurosternon bullockii</t>
  </si>
  <si>
    <t xml:space="preserve">carapace length (neural + suprapygals) </t>
  </si>
  <si>
    <t xml:space="preserve">carapace length (complete) </t>
  </si>
  <si>
    <t>ratio of total to partial carapace length</t>
  </si>
  <si>
    <t>average ratio</t>
  </si>
  <si>
    <t>extrapolated carapace length</t>
  </si>
  <si>
    <t>largest known adult</t>
  </si>
  <si>
    <t>UF/H 192939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</si>
</sst>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4" fillId="0" borderId="1" xfId="0" applyFont="1" applyBorder="1" applyAlignment="1"/>
    <xf numFmtId="0" fontId="4" fillId="0" borderId="0" xfId="0" applyFont="1" applyBorder="1"/>
    <xf numFmtId="9" fontId="4" fillId="0" borderId="0" xfId="0" applyNumberFormat="1" applyFont="1"/>
    <xf numFmtId="2" fontId="4" fillId="0" borderId="0" xfId="0" applyNumberFormat="1" applyFont="1"/>
    <xf numFmtId="0" fontId="0" fillId="0" borderId="0" xfId="0" applyFont="1"/>
    <xf numFmtId="0" fontId="0" fillId="0" borderId="1" xfId="0" applyFont="1" applyBorder="1"/>
    <xf numFmtId="0" fontId="0" fillId="0" borderId="0" xfId="0" applyFont="1" applyBorder="1"/>
    <xf numFmtId="0" fontId="0" fillId="0" borderId="0" xfId="0" applyFont="1" applyFill="1" applyBorder="1"/>
    <xf numFmtId="9" fontId="0" fillId="0" borderId="0" xfId="0" applyNumberFormat="1" applyFont="1"/>
    <xf numFmtId="0" fontId="1" fillId="0" borderId="0" xfId="0" applyFont="1"/>
    <xf numFmtId="0" fontId="5" fillId="0" borderId="0" xfId="0" applyFont="1"/>
    <xf numFmtId="0" fontId="0" fillId="0" borderId="1" xfId="0" applyFont="1" applyBorder="1" applyAlignment="1">
      <alignment horizontal="center" wrapText="1"/>
    </xf>
    <xf numFmtId="2" fontId="0" fillId="0" borderId="0" xfId="0" applyNumberFormat="1" applyFont="1"/>
    <xf numFmtId="1" fontId="0" fillId="0" borderId="0" xfId="0" applyNumberFormat="1" applyFont="1"/>
    <xf numFmtId="0" fontId="0" fillId="0" borderId="0" xfId="0" applyFont="1" applyBorder="1" applyAlignment="1">
      <alignment horizontal="center" wrapText="1"/>
    </xf>
    <xf numFmtId="0" fontId="4" fillId="0" borderId="0" xfId="0" applyFont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1645090973797767E-2"/>
          <c:y val="2.5147745481486582E-2"/>
          <c:w val="0.95763658447067013"/>
          <c:h val="0.88220142984219019"/>
        </c:manualLayout>
      </c:layout>
      <c:scatterChart>
        <c:scatterStyle val="lineMarker"/>
        <c:varyColors val="0"/>
        <c:ser>
          <c:idx val="0"/>
          <c:order val="0"/>
          <c:tx>
            <c:v>Pelusios cf. castaneus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Sheet1!$F$4:$F$6</c:f>
              <c:numCache>
                <c:formatCode>0%</c:formatCode>
                <c:ptCount val="3"/>
                <c:pt idx="0">
                  <c:v>0.62470000000000003</c:v>
                </c:pt>
                <c:pt idx="1">
                  <c:v>0.41615000000000002</c:v>
                </c:pt>
                <c:pt idx="2">
                  <c:v>0.33755000000000002</c:v>
                </c:pt>
              </c:numCache>
            </c:numRef>
          </c:xVal>
          <c:yVal>
            <c:numRef>
              <c:f>Sheet1!$G$4:$G$6</c:f>
              <c:numCache>
                <c:formatCode>0.00</c:formatCode>
                <c:ptCount val="3"/>
                <c:pt idx="0">
                  <c:v>0.20124031007751939</c:v>
                </c:pt>
                <c:pt idx="1">
                  <c:v>0.25351648351648354</c:v>
                </c:pt>
                <c:pt idx="2">
                  <c:v>0.24905405405405406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EBB-6B43-B5AC-F3E92C407E24}"/>
            </c:ext>
          </c:extLst>
        </c:ser>
        <c:ser>
          <c:idx val="1"/>
          <c:order val="1"/>
          <c:tx>
            <c:v>Podocnemis expansa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Sheet1!$F$9:$F$11</c:f>
              <c:numCache>
                <c:formatCode>0%</c:formatCode>
                <c:ptCount val="3"/>
                <c:pt idx="0">
                  <c:v>0.54518371400198606</c:v>
                </c:pt>
                <c:pt idx="1">
                  <c:v>0.12467725918570009</c:v>
                </c:pt>
                <c:pt idx="2">
                  <c:v>5.5938430983118174E-2</c:v>
                </c:pt>
              </c:numCache>
            </c:numRef>
          </c:xVal>
          <c:yVal>
            <c:numRef>
              <c:f>Sheet1!$G$9:$G$11</c:f>
              <c:numCache>
                <c:formatCode>0.00</c:formatCode>
                <c:ptCount val="3"/>
                <c:pt idx="0">
                  <c:v>0.19572597137014314</c:v>
                </c:pt>
                <c:pt idx="1">
                  <c:v>0.32511111111111113</c:v>
                </c:pt>
                <c:pt idx="2">
                  <c:v>0.42745762711864405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EBB-6B43-B5AC-F3E92C407E24}"/>
            </c:ext>
          </c:extLst>
        </c:ser>
        <c:ser>
          <c:idx val="2"/>
          <c:order val="2"/>
          <c:tx>
            <c:v>Platemys platycephala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Sheet1!$F$14:$F$16</c:f>
              <c:numCache>
                <c:formatCode>0%</c:formatCode>
                <c:ptCount val="3"/>
                <c:pt idx="0">
                  <c:v>0.86216666666666664</c:v>
                </c:pt>
                <c:pt idx="1">
                  <c:v>0.5571666666666667</c:v>
                </c:pt>
                <c:pt idx="2">
                  <c:v>0.27444444444444444</c:v>
                </c:pt>
              </c:numCache>
            </c:numRef>
          </c:xVal>
          <c:yVal>
            <c:numRef>
              <c:f>Sheet1!$G$14:$G$16</c:f>
              <c:numCache>
                <c:formatCode>0.00</c:formatCode>
                <c:ptCount val="3"/>
                <c:pt idx="0">
                  <c:v>0.23758620689655172</c:v>
                </c:pt>
                <c:pt idx="1">
                  <c:v>0.26858823529411763</c:v>
                </c:pt>
                <c:pt idx="2">
                  <c:v>0.30341463414634146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EBB-6B43-B5AC-F3E92C407E24}"/>
            </c:ext>
          </c:extLst>
        </c:ser>
        <c:ser>
          <c:idx val="3"/>
          <c:order val="3"/>
          <c:tx>
            <c:v>Kinosternon flavescens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Sheet1!$F$19:$F$21</c:f>
              <c:numCache>
                <c:formatCode>0%</c:formatCode>
                <c:ptCount val="3"/>
                <c:pt idx="0">
                  <c:v>0.71357575757575753</c:v>
                </c:pt>
                <c:pt idx="1">
                  <c:v>0.40975757575757576</c:v>
                </c:pt>
                <c:pt idx="2">
                  <c:v>0.2195151515151515</c:v>
                </c:pt>
              </c:numCache>
            </c:numRef>
          </c:xVal>
          <c:yVal>
            <c:numRef>
              <c:f>Sheet1!$G$19:$G$21</c:f>
              <c:numCache>
                <c:formatCode>0.00</c:formatCode>
                <c:ptCount val="3"/>
                <c:pt idx="0">
                  <c:v>0.2567741935483871</c:v>
                </c:pt>
                <c:pt idx="1">
                  <c:v>0.28888888888888892</c:v>
                </c:pt>
                <c:pt idx="2">
                  <c:v>0.37844542447629548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EBB-6B43-B5AC-F3E92C407E24}"/>
            </c:ext>
          </c:extLst>
        </c:ser>
        <c:ser>
          <c:idx val="4"/>
          <c:order val="4"/>
          <c:tx>
            <c:v>Chelydra serpentina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Sheet1!$F$24:$F$26</c:f>
              <c:numCache>
                <c:formatCode>0%</c:formatCode>
                <c:ptCount val="3"/>
                <c:pt idx="0">
                  <c:v>0.8595744680851064</c:v>
                </c:pt>
                <c:pt idx="1">
                  <c:v>0.19589361702127658</c:v>
                </c:pt>
                <c:pt idx="2">
                  <c:v>0.1145531914893617</c:v>
                </c:pt>
              </c:numCache>
            </c:numRef>
          </c:xVal>
          <c:yVal>
            <c:numRef>
              <c:f>Sheet1!$G$24:$G$26</c:f>
              <c:numCache>
                <c:formatCode>0.00</c:formatCode>
                <c:ptCount val="3"/>
                <c:pt idx="0">
                  <c:v>0.2796437054631829</c:v>
                </c:pt>
                <c:pt idx="1">
                  <c:v>0.30903225806451612</c:v>
                </c:pt>
                <c:pt idx="2">
                  <c:v>0.31357142857142856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EBB-6B43-B5AC-F3E92C407E24}"/>
            </c:ext>
          </c:extLst>
        </c:ser>
        <c:ser>
          <c:idx val="5"/>
          <c:order val="5"/>
          <c:tx>
            <c:v>Eretmochelys imbricata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Sheet1!$F$29:$F$31</c:f>
              <c:numCache>
                <c:formatCode>0%</c:formatCode>
                <c:ptCount val="3"/>
                <c:pt idx="0">
                  <c:v>0.90109890109890112</c:v>
                </c:pt>
                <c:pt idx="1">
                  <c:v>0.15303296703296701</c:v>
                </c:pt>
                <c:pt idx="2">
                  <c:v>6.017582417582417E-2</c:v>
                </c:pt>
              </c:numCache>
            </c:numRef>
          </c:xVal>
          <c:yVal>
            <c:numRef>
              <c:f>Sheet1!$G$29:$G$31</c:f>
              <c:numCache>
                <c:formatCode>0.00</c:formatCode>
                <c:ptCount val="3"/>
                <c:pt idx="0">
                  <c:v>0.23759791122715404</c:v>
                </c:pt>
                <c:pt idx="1">
                  <c:v>0.30868852459016388</c:v>
                </c:pt>
                <c:pt idx="2">
                  <c:v>0.35509433962264153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EBB-6B43-B5AC-F3E92C407E24}"/>
            </c:ext>
          </c:extLst>
        </c:ser>
        <c:ser>
          <c:idx val="6"/>
          <c:order val="6"/>
          <c:tx>
            <c:v>Deirochelys reticularia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Sheet1!$F$34:$F$36</c:f>
              <c:numCache>
                <c:formatCode>0%</c:formatCode>
                <c:ptCount val="3"/>
                <c:pt idx="0">
                  <c:v>0.69252000000000002</c:v>
                </c:pt>
                <c:pt idx="1">
                  <c:v>0.44044</c:v>
                </c:pt>
                <c:pt idx="2">
                  <c:v>0.22684000000000001</c:v>
                </c:pt>
              </c:numCache>
            </c:numRef>
          </c:xVal>
          <c:yVal>
            <c:numRef>
              <c:f>Sheet1!$G$34:$G$36</c:f>
              <c:numCache>
                <c:formatCode>0.00</c:formatCode>
                <c:ptCount val="3"/>
                <c:pt idx="0">
                  <c:v>0.30662721893491124</c:v>
                </c:pt>
                <c:pt idx="1">
                  <c:v>0.37705882352941178</c:v>
                </c:pt>
                <c:pt idx="2">
                  <c:v>0.33583333333333332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EBB-6B43-B5AC-F3E92C407E24}"/>
            </c:ext>
          </c:extLst>
        </c:ser>
        <c:ser>
          <c:idx val="7"/>
          <c:order val="7"/>
          <c:tx>
            <c:v>Gopherus polyphemus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Sheet1!$F$39:$F$41</c:f>
              <c:numCache>
                <c:formatCode>0%</c:formatCode>
                <c:ptCount val="3"/>
                <c:pt idx="0">
                  <c:v>0.91111111111111109</c:v>
                </c:pt>
                <c:pt idx="1">
                  <c:v>0.36403703703703705</c:v>
                </c:pt>
                <c:pt idx="2">
                  <c:v>0.22085185185185185</c:v>
                </c:pt>
              </c:numCache>
            </c:numRef>
          </c:xVal>
          <c:yVal>
            <c:numRef>
              <c:f>Sheet1!$G$39:$G$41</c:f>
              <c:numCache>
                <c:formatCode>0.00</c:formatCode>
                <c:ptCount val="3"/>
                <c:pt idx="0">
                  <c:v>0.30896907216494846</c:v>
                </c:pt>
                <c:pt idx="1">
                  <c:v>0.31973214285714285</c:v>
                </c:pt>
                <c:pt idx="2">
                  <c:v>0.3493421052631579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EBB-6B43-B5AC-F3E92C407E24}"/>
            </c:ext>
          </c:extLst>
        </c:ser>
        <c:ser>
          <c:idx val="8"/>
          <c:order val="8"/>
          <c:tx>
            <c:v>Pleurosternon bullockii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Sheet1!$G$49:$G$58</c:f>
              <c:numCache>
                <c:formatCode>General</c:formatCode>
                <c:ptCount val="10"/>
                <c:pt idx="0">
                  <c:v>0.90619469026548671</c:v>
                </c:pt>
                <c:pt idx="1">
                  <c:v>0.89911504424778765</c:v>
                </c:pt>
                <c:pt idx="2">
                  <c:v>1</c:v>
                </c:pt>
                <c:pt idx="6">
                  <c:v>0.85432447545486145</c:v>
                </c:pt>
                <c:pt idx="7">
                  <c:v>0.93456489580145063</c:v>
                </c:pt>
                <c:pt idx="8">
                  <c:v>0.71036372130362802</c:v>
                </c:pt>
                <c:pt idx="9">
                  <c:v>0.88972466090188618</c:v>
                </c:pt>
              </c:numCache>
            </c:numRef>
          </c:xVal>
          <c:yVal>
            <c:numRef>
              <c:f>Sheet1!$H$49:$H$58</c:f>
              <c:numCache>
                <c:formatCode>General</c:formatCode>
                <c:ptCount val="10"/>
                <c:pt idx="0">
                  <c:v>0.33203125</c:v>
                </c:pt>
                <c:pt idx="1">
                  <c:v>0.37007874015748032</c:v>
                </c:pt>
                <c:pt idx="2">
                  <c:v>0.35575221238938054</c:v>
                </c:pt>
                <c:pt idx="6">
                  <c:v>0.30454118853602835</c:v>
                </c:pt>
                <c:pt idx="7">
                  <c:v>0.38066079090666005</c:v>
                </c:pt>
                <c:pt idx="8">
                  <c:v>0.3612757245972863</c:v>
                </c:pt>
                <c:pt idx="9">
                  <c:v>0.37199536651253001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066-3345-B24D-53D375FC6E55}"/>
            </c:ext>
          </c:extLst>
        </c:ser>
        <c:ser>
          <c:idx val="9"/>
          <c:order val="9"/>
          <c:tx>
            <c:v>Tongemys enigmatica</c:v>
          </c:tx>
          <c:spPr>
            <a:ln w="25400" cap="rnd">
              <a:noFill/>
              <a:round/>
            </a:ln>
            <a:effectLst>
              <a:glow>
                <a:schemeClr val="accent1">
                  <a:alpha val="40000"/>
                </a:schemeClr>
              </a:glow>
            </a:effectLst>
          </c:spPr>
          <c:marker>
            <c:symbol val="circle"/>
            <c:size val="12"/>
            <c:spPr>
              <a:solidFill>
                <a:srgbClr val="FF0000"/>
              </a:solidFill>
              <a:ln w="12700">
                <a:solidFill>
                  <a:srgbClr val="FF0000"/>
                </a:solidFill>
              </a:ln>
              <a:effectLst>
                <a:glow>
                  <a:schemeClr val="accent1">
                    <a:alpha val="40000"/>
                  </a:schemeClr>
                </a:glow>
              </a:effectLst>
            </c:spPr>
          </c:marker>
          <c:xVal>
            <c:numRef>
              <c:f>Sheet1!$G$62:$G$64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0.39622641509433965</c:v>
                </c:pt>
              </c:numCache>
            </c:numRef>
          </c:xVal>
          <c:yVal>
            <c:numRef>
              <c:f>Sheet1!$H$62:$H$64</c:f>
              <c:numCache>
                <c:formatCode>General</c:formatCode>
                <c:ptCount val="3"/>
                <c:pt idx="0">
                  <c:v>0.27592815426464173</c:v>
                </c:pt>
                <c:pt idx="1">
                  <c:v>0.24055274987173897</c:v>
                </c:pt>
                <c:pt idx="2">
                  <c:v>0.53568469509252792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066-3345-B24D-53D375FC6E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626560"/>
        <c:axId val="35574464"/>
      </c:scatterChart>
      <c:valAx>
        <c:axId val="26626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/>
                  <a:t>percent of carapace length relative to largest known adult carapace length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CH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CH"/>
          </a:p>
        </c:txPr>
        <c:crossAx val="35574464"/>
        <c:crosses val="autoZero"/>
        <c:crossBetween val="midCat"/>
      </c:valAx>
      <c:valAx>
        <c:axId val="3557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/>
                  <a:t>ratio of vertebrals to carapace width</a:t>
                </a:r>
              </a:p>
              <a:p>
                <a:pPr>
                  <a:defRPr sz="1400"/>
                </a:pPr>
                <a:endParaRPr lang="en-GB" sz="1400"/>
              </a:p>
            </c:rich>
          </c:tx>
          <c:layout>
            <c:manualLayout>
              <c:xMode val="edge"/>
              <c:yMode val="edge"/>
              <c:x val="0"/>
              <c:y val="0.279891796895191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CH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CH"/>
          </a:p>
        </c:txPr>
        <c:crossAx val="266265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911625453597962"/>
          <c:y val="0.66137700511724873"/>
          <c:w val="0.71578959409734799"/>
          <c:h val="0.218272885473560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CH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CH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2051050</xdr:colOff>
      <xdr:row>66</xdr:row>
      <xdr:rowOff>127000</xdr:rowOff>
    </xdr:from>
    <xdr:to>
      <xdr:col>14</xdr:col>
      <xdr:colOff>533400</xdr:colOff>
      <xdr:row>114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EF59B94-E0D6-1248-887F-B41AF420AB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DF985-B3D9-4BBD-82B1-4F287409B3B5}">
  <dimension ref="A1:H64"/>
  <sheetViews>
    <sheetView tabSelected="1" topLeftCell="A47" workbookViewId="0">
      <selection activeCell="I42" sqref="I42"/>
    </sheetView>
  </sheetViews>
  <sheetFormatPr baseColWidth="10" defaultColWidth="8.83203125" defaultRowHeight="15" x14ac:dyDescent="0.2"/>
  <cols>
    <col min="1" max="1" width="44.33203125" style="6" customWidth="1"/>
    <col min="2" max="2" width="27.1640625" style="6" customWidth="1"/>
    <col min="3" max="3" width="12.1640625" style="6" customWidth="1"/>
    <col min="4" max="5" width="12" style="6" customWidth="1"/>
    <col min="6" max="6" width="11" style="6" customWidth="1"/>
    <col min="7" max="7" width="9.83203125" style="6" customWidth="1"/>
    <col min="8" max="16384" width="8.83203125" style="6"/>
  </cols>
  <sheetData>
    <row r="1" spans="1:7" ht="19" x14ac:dyDescent="0.25">
      <c r="A1" s="1" t="s">
        <v>42</v>
      </c>
    </row>
    <row r="2" spans="1:7" s="7" customFormat="1" ht="32" x14ac:dyDescent="0.2">
      <c r="A2" s="7" t="s">
        <v>1</v>
      </c>
      <c r="B2" s="7" t="s">
        <v>0</v>
      </c>
      <c r="C2" s="13" t="s">
        <v>39</v>
      </c>
      <c r="D2" s="13" t="s">
        <v>40</v>
      </c>
      <c r="E2" s="13" t="s">
        <v>41</v>
      </c>
      <c r="F2" s="2" t="s">
        <v>36</v>
      </c>
      <c r="G2" s="2" t="s">
        <v>37</v>
      </c>
    </row>
    <row r="3" spans="1:7" s="8" customFormat="1" x14ac:dyDescent="0.2">
      <c r="A3" s="8" t="s">
        <v>35</v>
      </c>
      <c r="C3" s="9">
        <v>200</v>
      </c>
      <c r="F3" s="3"/>
      <c r="G3" s="3"/>
    </row>
    <row r="4" spans="1:7" x14ac:dyDescent="0.2">
      <c r="A4" s="6" t="s">
        <v>2</v>
      </c>
      <c r="B4" s="12" t="s">
        <v>3</v>
      </c>
      <c r="C4" s="6">
        <v>124.94</v>
      </c>
      <c r="D4" s="6">
        <v>129</v>
      </c>
      <c r="E4" s="6">
        <v>25.96</v>
      </c>
      <c r="F4" s="4">
        <f>C4/C3</f>
        <v>0.62470000000000003</v>
      </c>
      <c r="G4" s="5">
        <f>E4/D4</f>
        <v>0.20124031007751939</v>
      </c>
    </row>
    <row r="5" spans="1:7" x14ac:dyDescent="0.2">
      <c r="A5" s="6" t="s">
        <v>4</v>
      </c>
      <c r="B5" s="12" t="s">
        <v>3</v>
      </c>
      <c r="C5" s="6">
        <v>83.23</v>
      </c>
      <c r="D5" s="6">
        <v>91</v>
      </c>
      <c r="E5" s="6">
        <v>23.07</v>
      </c>
      <c r="F5" s="4">
        <f>C5/C3</f>
        <v>0.41615000000000002</v>
      </c>
      <c r="G5" s="5">
        <f>E5/D5</f>
        <v>0.25351648351648354</v>
      </c>
    </row>
    <row r="6" spans="1:7" x14ac:dyDescent="0.2">
      <c r="A6" s="6" t="s">
        <v>5</v>
      </c>
      <c r="B6" s="12" t="s">
        <v>3</v>
      </c>
      <c r="C6" s="6">
        <v>67.510000000000005</v>
      </c>
      <c r="D6" s="6">
        <v>74</v>
      </c>
      <c r="E6" s="6">
        <v>18.43</v>
      </c>
      <c r="F6" s="4">
        <f>C6/C3</f>
        <v>0.33755000000000002</v>
      </c>
      <c r="G6" s="5">
        <f>E6/D6</f>
        <v>0.24905405405405406</v>
      </c>
    </row>
    <row r="7" spans="1:7" x14ac:dyDescent="0.2">
      <c r="B7" s="12"/>
      <c r="F7" s="4"/>
      <c r="G7" s="5"/>
    </row>
    <row r="8" spans="1:7" x14ac:dyDescent="0.2">
      <c r="A8" s="8" t="s">
        <v>35</v>
      </c>
      <c r="B8" s="12"/>
      <c r="C8" s="6">
        <v>1007</v>
      </c>
      <c r="F8" s="4"/>
      <c r="G8" s="5"/>
    </row>
    <row r="9" spans="1:7" x14ac:dyDescent="0.2">
      <c r="A9" s="6" t="s">
        <v>6</v>
      </c>
      <c r="B9" s="12" t="s">
        <v>7</v>
      </c>
      <c r="C9" s="6">
        <v>549</v>
      </c>
      <c r="D9" s="6">
        <v>489</v>
      </c>
      <c r="E9" s="6">
        <v>95.71</v>
      </c>
      <c r="F9" s="4">
        <f>C9/C8</f>
        <v>0.54518371400198606</v>
      </c>
      <c r="G9" s="5">
        <f>E9/D9</f>
        <v>0.19572597137014314</v>
      </c>
    </row>
    <row r="10" spans="1:7" x14ac:dyDescent="0.2">
      <c r="A10" t="s">
        <v>61</v>
      </c>
      <c r="B10" t="s">
        <v>7</v>
      </c>
      <c r="C10">
        <v>125.55</v>
      </c>
      <c r="D10">
        <v>135</v>
      </c>
      <c r="E10">
        <v>43.89</v>
      </c>
      <c r="F10" s="4">
        <f>C10/C8</f>
        <v>0.12467725918570009</v>
      </c>
      <c r="G10" s="5">
        <f>E10/D10</f>
        <v>0.32511111111111113</v>
      </c>
    </row>
    <row r="11" spans="1:7" x14ac:dyDescent="0.2">
      <c r="A11" s="6" t="s">
        <v>8</v>
      </c>
      <c r="B11" s="12" t="s">
        <v>7</v>
      </c>
      <c r="C11" s="6">
        <v>56.33</v>
      </c>
      <c r="D11" s="6">
        <v>59</v>
      </c>
      <c r="E11" s="6">
        <v>25.22</v>
      </c>
      <c r="F11" s="4">
        <f>C11/C8</f>
        <v>5.5938430983118174E-2</v>
      </c>
      <c r="G11" s="5">
        <f>E11/D11</f>
        <v>0.42745762711864405</v>
      </c>
    </row>
    <row r="12" spans="1:7" x14ac:dyDescent="0.2">
      <c r="B12" s="12"/>
      <c r="F12" s="4"/>
      <c r="G12" s="5"/>
    </row>
    <row r="13" spans="1:7" x14ac:dyDescent="0.2">
      <c r="A13" s="8" t="s">
        <v>35</v>
      </c>
      <c r="B13" s="12"/>
      <c r="C13" s="6">
        <v>180</v>
      </c>
      <c r="F13" s="4"/>
      <c r="G13" s="5"/>
    </row>
    <row r="14" spans="1:7" x14ac:dyDescent="0.2">
      <c r="A14" s="6" t="s">
        <v>9</v>
      </c>
      <c r="B14" s="12" t="s">
        <v>10</v>
      </c>
      <c r="C14" s="6">
        <v>155.19</v>
      </c>
      <c r="D14" s="6">
        <v>116</v>
      </c>
      <c r="E14" s="6">
        <v>27.56</v>
      </c>
      <c r="F14" s="4">
        <f>C14/C13</f>
        <v>0.86216666666666664</v>
      </c>
      <c r="G14" s="5">
        <f>E14/D14</f>
        <v>0.23758620689655172</v>
      </c>
    </row>
    <row r="15" spans="1:7" x14ac:dyDescent="0.2">
      <c r="A15" s="6" t="s">
        <v>11</v>
      </c>
      <c r="B15" s="12" t="s">
        <v>10</v>
      </c>
      <c r="C15" s="6">
        <v>100.29</v>
      </c>
      <c r="D15" s="6">
        <v>85</v>
      </c>
      <c r="E15" s="6">
        <v>22.83</v>
      </c>
      <c r="F15" s="4">
        <f>C15/C13</f>
        <v>0.5571666666666667</v>
      </c>
      <c r="G15" s="5">
        <f>E15/D15</f>
        <v>0.26858823529411763</v>
      </c>
    </row>
    <row r="16" spans="1:7" x14ac:dyDescent="0.2">
      <c r="A16" s="6" t="s">
        <v>12</v>
      </c>
      <c r="B16" s="12" t="s">
        <v>10</v>
      </c>
      <c r="C16" s="6">
        <v>49.4</v>
      </c>
      <c r="D16" s="6">
        <v>41</v>
      </c>
      <c r="E16" s="6">
        <v>12.44</v>
      </c>
      <c r="F16" s="4">
        <f>C16/C13</f>
        <v>0.27444444444444444</v>
      </c>
      <c r="G16" s="5">
        <f>E16/D16</f>
        <v>0.30341463414634146</v>
      </c>
    </row>
    <row r="17" spans="1:7" x14ac:dyDescent="0.2">
      <c r="B17" s="12"/>
      <c r="F17" s="4"/>
      <c r="G17" s="5"/>
    </row>
    <row r="18" spans="1:7" x14ac:dyDescent="0.2">
      <c r="A18" s="8" t="s">
        <v>35</v>
      </c>
      <c r="B18" s="12"/>
      <c r="C18" s="6">
        <v>165</v>
      </c>
      <c r="F18" s="4"/>
      <c r="G18" s="5"/>
    </row>
    <row r="19" spans="1:7" x14ac:dyDescent="0.2">
      <c r="A19" s="6" t="s">
        <v>13</v>
      </c>
      <c r="B19" s="12" t="s">
        <v>16</v>
      </c>
      <c r="C19" s="6">
        <v>117.74</v>
      </c>
      <c r="D19" s="6">
        <v>124</v>
      </c>
      <c r="E19" s="6">
        <v>31.84</v>
      </c>
      <c r="F19" s="4">
        <f>C19/C18</f>
        <v>0.71357575757575753</v>
      </c>
      <c r="G19" s="5">
        <f>E19/D19</f>
        <v>0.2567741935483871</v>
      </c>
    </row>
    <row r="20" spans="1:7" x14ac:dyDescent="0.2">
      <c r="A20" s="6" t="s">
        <v>14</v>
      </c>
      <c r="B20" s="12" t="s">
        <v>16</v>
      </c>
      <c r="C20" s="6">
        <v>67.61</v>
      </c>
      <c r="D20" s="6">
        <v>72</v>
      </c>
      <c r="E20" s="6">
        <v>20.8</v>
      </c>
      <c r="F20" s="4">
        <f>C20/C18</f>
        <v>0.40975757575757576</v>
      </c>
      <c r="G20" s="5">
        <f>E20/D20</f>
        <v>0.28888888888888892</v>
      </c>
    </row>
    <row r="21" spans="1:7" x14ac:dyDescent="0.2">
      <c r="A21" s="6" t="s">
        <v>15</v>
      </c>
      <c r="B21" s="12" t="s">
        <v>16</v>
      </c>
      <c r="C21" s="6">
        <v>36.22</v>
      </c>
      <c r="D21" s="6">
        <v>36.28</v>
      </c>
      <c r="E21" s="6">
        <v>13.73</v>
      </c>
      <c r="F21" s="4">
        <f>C21/C18</f>
        <v>0.2195151515151515</v>
      </c>
      <c r="G21" s="5">
        <f>E21/D21</f>
        <v>0.37844542447629548</v>
      </c>
    </row>
    <row r="22" spans="1:7" x14ac:dyDescent="0.2">
      <c r="B22" s="12"/>
      <c r="F22" s="4"/>
      <c r="G22" s="5"/>
    </row>
    <row r="23" spans="1:7" x14ac:dyDescent="0.2">
      <c r="A23" s="8" t="s">
        <v>35</v>
      </c>
      <c r="B23" s="12"/>
      <c r="C23" s="6">
        <v>470</v>
      </c>
      <c r="F23" s="4"/>
      <c r="G23" s="5"/>
    </row>
    <row r="24" spans="1:7" x14ac:dyDescent="0.2">
      <c r="A24" s="6" t="s">
        <v>17</v>
      </c>
      <c r="B24" s="12" t="s">
        <v>21</v>
      </c>
      <c r="C24" s="6">
        <v>404</v>
      </c>
      <c r="D24" s="6">
        <v>421</v>
      </c>
      <c r="E24" s="6">
        <v>117.73</v>
      </c>
      <c r="F24" s="4">
        <f>C24/C23</f>
        <v>0.8595744680851064</v>
      </c>
      <c r="G24" s="5">
        <f>E24/D24</f>
        <v>0.2796437054631829</v>
      </c>
    </row>
    <row r="25" spans="1:7" x14ac:dyDescent="0.2">
      <c r="A25" s="6" t="s">
        <v>18</v>
      </c>
      <c r="B25" s="12" t="s">
        <v>20</v>
      </c>
      <c r="C25" s="6">
        <v>92.07</v>
      </c>
      <c r="D25" s="6">
        <v>93</v>
      </c>
      <c r="E25" s="6">
        <v>28.74</v>
      </c>
      <c r="F25" s="4">
        <f>C25/C23</f>
        <v>0.19589361702127658</v>
      </c>
      <c r="G25" s="5">
        <f>E25/D25</f>
        <v>0.30903225806451612</v>
      </c>
    </row>
    <row r="26" spans="1:7" x14ac:dyDescent="0.2">
      <c r="A26" s="6" t="s">
        <v>19</v>
      </c>
      <c r="B26" s="12" t="s">
        <v>20</v>
      </c>
      <c r="C26" s="6">
        <v>53.84</v>
      </c>
      <c r="D26" s="6">
        <v>56</v>
      </c>
      <c r="E26" s="6">
        <v>17.559999999999999</v>
      </c>
      <c r="F26" s="4">
        <f>C26/C23</f>
        <v>0.1145531914893617</v>
      </c>
      <c r="G26" s="5">
        <f>E26/D26</f>
        <v>0.31357142857142856</v>
      </c>
    </row>
    <row r="27" spans="1:7" x14ac:dyDescent="0.2">
      <c r="B27" s="12"/>
      <c r="F27" s="4"/>
      <c r="G27" s="5"/>
    </row>
    <row r="28" spans="1:7" x14ac:dyDescent="0.2">
      <c r="A28" s="8" t="s">
        <v>35</v>
      </c>
      <c r="B28" s="12"/>
      <c r="C28" s="6">
        <v>910</v>
      </c>
      <c r="F28" s="4"/>
      <c r="G28" s="5"/>
    </row>
    <row r="29" spans="1:7" x14ac:dyDescent="0.2">
      <c r="A29" s="6" t="s">
        <v>22</v>
      </c>
      <c r="B29" s="12" t="s">
        <v>24</v>
      </c>
      <c r="C29" s="6">
        <v>820</v>
      </c>
      <c r="D29" s="6">
        <v>766</v>
      </c>
      <c r="E29" s="6">
        <v>182</v>
      </c>
      <c r="F29" s="4">
        <f>C29/C28</f>
        <v>0.90109890109890112</v>
      </c>
      <c r="G29" s="5">
        <f>E29/D29</f>
        <v>0.23759791122715404</v>
      </c>
    </row>
    <row r="30" spans="1:7" x14ac:dyDescent="0.2">
      <c r="A30" s="6" t="s">
        <v>23</v>
      </c>
      <c r="B30" s="12" t="s">
        <v>24</v>
      </c>
      <c r="C30" s="6">
        <v>139.26</v>
      </c>
      <c r="D30" s="6">
        <v>122</v>
      </c>
      <c r="E30" s="6">
        <v>37.659999999999997</v>
      </c>
      <c r="F30" s="4">
        <f>C30/C28</f>
        <v>0.15303296703296701</v>
      </c>
      <c r="G30" s="5">
        <f>E30/D30</f>
        <v>0.30868852459016388</v>
      </c>
    </row>
    <row r="31" spans="1:7" x14ac:dyDescent="0.2">
      <c r="A31" s="6" t="s">
        <v>34</v>
      </c>
      <c r="B31" s="12" t="s">
        <v>24</v>
      </c>
      <c r="C31" s="6">
        <v>54.76</v>
      </c>
      <c r="D31" s="6">
        <v>53</v>
      </c>
      <c r="E31" s="6">
        <v>18.82</v>
      </c>
      <c r="F31" s="4">
        <f>C31/C28</f>
        <v>6.017582417582417E-2</v>
      </c>
      <c r="G31" s="5">
        <f>E31/D31</f>
        <v>0.35509433962264153</v>
      </c>
    </row>
    <row r="32" spans="1:7" x14ac:dyDescent="0.2">
      <c r="B32" s="12"/>
      <c r="F32" s="4"/>
      <c r="G32" s="5"/>
    </row>
    <row r="33" spans="1:8" x14ac:dyDescent="0.2">
      <c r="A33" s="8" t="s">
        <v>35</v>
      </c>
      <c r="B33" s="12"/>
      <c r="C33" s="6">
        <v>250</v>
      </c>
      <c r="F33" s="4"/>
      <c r="G33" s="5"/>
    </row>
    <row r="34" spans="1:8" x14ac:dyDescent="0.2">
      <c r="A34" s="6" t="s">
        <v>25</v>
      </c>
      <c r="B34" s="12" t="s">
        <v>29</v>
      </c>
      <c r="C34" s="6">
        <v>173.13</v>
      </c>
      <c r="D34" s="6">
        <v>169</v>
      </c>
      <c r="E34" s="6">
        <v>51.82</v>
      </c>
      <c r="F34" s="4">
        <f>C34/C33</f>
        <v>0.69252000000000002</v>
      </c>
      <c r="G34" s="5">
        <f>E34/D34</f>
        <v>0.30662721893491124</v>
      </c>
    </row>
    <row r="35" spans="1:8" x14ac:dyDescent="0.2">
      <c r="A35" s="6" t="s">
        <v>26</v>
      </c>
      <c r="B35" s="12" t="s">
        <v>28</v>
      </c>
      <c r="C35" s="6">
        <v>110.11</v>
      </c>
      <c r="D35" s="6">
        <v>102</v>
      </c>
      <c r="E35" s="6">
        <v>38.46</v>
      </c>
      <c r="F35" s="4">
        <f>C35/C33</f>
        <v>0.44044</v>
      </c>
      <c r="G35" s="5">
        <f>E35/D35</f>
        <v>0.37705882352941178</v>
      </c>
    </row>
    <row r="36" spans="1:8" x14ac:dyDescent="0.2">
      <c r="A36" s="6" t="s">
        <v>27</v>
      </c>
      <c r="B36" s="12" t="s">
        <v>28</v>
      </c>
      <c r="C36" s="6">
        <v>56.71</v>
      </c>
      <c r="D36" s="6">
        <v>60</v>
      </c>
      <c r="E36" s="6">
        <v>20.149999999999999</v>
      </c>
      <c r="F36" s="4">
        <f>C36/C33</f>
        <v>0.22684000000000001</v>
      </c>
      <c r="G36" s="5">
        <f>E36/D36</f>
        <v>0.33583333333333332</v>
      </c>
    </row>
    <row r="37" spans="1:8" x14ac:dyDescent="0.2">
      <c r="B37" s="12"/>
      <c r="F37" s="4"/>
      <c r="G37" s="5"/>
    </row>
    <row r="38" spans="1:8" x14ac:dyDescent="0.2">
      <c r="A38" s="8" t="s">
        <v>35</v>
      </c>
      <c r="B38" s="12"/>
      <c r="C38" s="6">
        <v>270</v>
      </c>
      <c r="F38" s="4"/>
      <c r="G38" s="5"/>
    </row>
    <row r="39" spans="1:8" x14ac:dyDescent="0.2">
      <c r="A39" s="6" t="s">
        <v>30</v>
      </c>
      <c r="B39" s="12" t="s">
        <v>33</v>
      </c>
      <c r="C39" s="6">
        <v>246</v>
      </c>
      <c r="D39" s="6">
        <v>291</v>
      </c>
      <c r="E39" s="6">
        <v>89.91</v>
      </c>
      <c r="F39" s="4">
        <f>C39/C38</f>
        <v>0.91111111111111109</v>
      </c>
      <c r="G39" s="5">
        <f>E39/D39</f>
        <v>0.30896907216494846</v>
      </c>
    </row>
    <row r="40" spans="1:8" x14ac:dyDescent="0.2">
      <c r="A40" s="6" t="s">
        <v>31</v>
      </c>
      <c r="B40" s="12" t="s">
        <v>33</v>
      </c>
      <c r="C40" s="6">
        <v>98.29</v>
      </c>
      <c r="D40" s="6">
        <v>112</v>
      </c>
      <c r="E40" s="6">
        <v>35.81</v>
      </c>
      <c r="F40" s="4">
        <f>C40/C38</f>
        <v>0.36403703703703705</v>
      </c>
      <c r="G40" s="5">
        <f>E40/D40</f>
        <v>0.31973214285714285</v>
      </c>
    </row>
    <row r="41" spans="1:8" x14ac:dyDescent="0.2">
      <c r="A41" s="6" t="s">
        <v>32</v>
      </c>
      <c r="B41" s="12" t="s">
        <v>33</v>
      </c>
      <c r="C41" s="6">
        <v>59.63</v>
      </c>
      <c r="D41" s="6">
        <v>76</v>
      </c>
      <c r="E41" s="6">
        <v>26.55</v>
      </c>
      <c r="F41" s="4">
        <f>C41/C38</f>
        <v>0.22085185185185185</v>
      </c>
      <c r="G41" s="5">
        <f>E41/D41</f>
        <v>0.3493421052631579</v>
      </c>
    </row>
    <row r="45" spans="1:8" ht="19" x14ac:dyDescent="0.25">
      <c r="A45" s="1" t="s">
        <v>43</v>
      </c>
    </row>
    <row r="46" spans="1:8" x14ac:dyDescent="0.2">
      <c r="D46" s="10">
        <v>1.34</v>
      </c>
    </row>
    <row r="47" spans="1:8" s="7" customFormat="1" ht="64" x14ac:dyDescent="0.2">
      <c r="C47" s="13" t="s">
        <v>55</v>
      </c>
      <c r="D47" s="13" t="s">
        <v>56</v>
      </c>
      <c r="E47" s="13" t="s">
        <v>57</v>
      </c>
      <c r="F47" s="13" t="s">
        <v>41</v>
      </c>
      <c r="G47" s="2" t="s">
        <v>36</v>
      </c>
      <c r="H47" s="2" t="s">
        <v>37</v>
      </c>
    </row>
    <row r="48" spans="1:8" s="8" customFormat="1" x14ac:dyDescent="0.2">
      <c r="A48" s="8" t="s">
        <v>60</v>
      </c>
      <c r="C48" s="16"/>
      <c r="D48" s="6">
        <v>565</v>
      </c>
      <c r="E48" s="16"/>
      <c r="F48" s="16"/>
    </row>
    <row r="49" spans="1:8" x14ac:dyDescent="0.2">
      <c r="A49" s="6" t="s">
        <v>48</v>
      </c>
      <c r="B49" s="12" t="s">
        <v>54</v>
      </c>
      <c r="C49" s="6">
        <v>391</v>
      </c>
      <c r="D49" s="6">
        <v>512</v>
      </c>
      <c r="E49" s="14">
        <f>D49/C49</f>
        <v>1.3094629156010231</v>
      </c>
      <c r="F49" s="6">
        <v>170</v>
      </c>
      <c r="G49" s="17">
        <f>D49/D48</f>
        <v>0.90619469026548671</v>
      </c>
      <c r="H49" s="17">
        <f>F49/D49</f>
        <v>0.33203125</v>
      </c>
    </row>
    <row r="50" spans="1:8" x14ac:dyDescent="0.2">
      <c r="A50" s="6" t="s">
        <v>49</v>
      </c>
      <c r="B50" s="12" t="s">
        <v>54</v>
      </c>
      <c r="C50" s="6">
        <v>386</v>
      </c>
      <c r="D50" s="6">
        <v>508</v>
      </c>
      <c r="E50" s="14">
        <f>D50/C50</f>
        <v>1.3160621761658031</v>
      </c>
      <c r="F50" s="6">
        <v>188</v>
      </c>
      <c r="G50" s="17">
        <f>D50/D48</f>
        <v>0.89911504424778765</v>
      </c>
      <c r="H50" s="17">
        <f>F50/D50</f>
        <v>0.37007874015748032</v>
      </c>
    </row>
    <row r="51" spans="1:8" x14ac:dyDescent="0.2">
      <c r="A51" s="6" t="s">
        <v>52</v>
      </c>
      <c r="B51" s="12" t="s">
        <v>54</v>
      </c>
      <c r="C51" s="6">
        <v>411</v>
      </c>
      <c r="D51" s="6">
        <v>565</v>
      </c>
      <c r="E51" s="14">
        <f>D51/C51</f>
        <v>1.3746958637469586</v>
      </c>
      <c r="F51" s="6">
        <v>201</v>
      </c>
      <c r="G51" s="17">
        <f>D51/D48</f>
        <v>1</v>
      </c>
      <c r="H51" s="17">
        <f>F51/D51</f>
        <v>0.35575221238938054</v>
      </c>
    </row>
    <row r="52" spans="1:8" x14ac:dyDescent="0.2">
      <c r="E52" s="6" t="s">
        <v>58</v>
      </c>
    </row>
    <row r="53" spans="1:8" x14ac:dyDescent="0.2">
      <c r="E53" s="14">
        <f>(E49+E50+E51)/3</f>
        <v>1.3334069851712618</v>
      </c>
    </row>
    <row r="54" spans="1:8" ht="48" x14ac:dyDescent="0.2">
      <c r="C54" s="13" t="s">
        <v>55</v>
      </c>
      <c r="D54" s="13" t="s">
        <v>59</v>
      </c>
      <c r="F54" s="13" t="s">
        <v>41</v>
      </c>
    </row>
    <row r="55" spans="1:8" x14ac:dyDescent="0.2">
      <c r="A55" s="6" t="s">
        <v>50</v>
      </c>
      <c r="B55" s="12" t="s">
        <v>54</v>
      </c>
      <c r="C55" s="6">
        <v>362</v>
      </c>
      <c r="D55" s="15">
        <f>C55*E53</f>
        <v>482.69332863199674</v>
      </c>
      <c r="F55" s="6">
        <v>147</v>
      </c>
      <c r="G55" s="17">
        <f>D55/D48</f>
        <v>0.85432447545486145</v>
      </c>
      <c r="H55" s="17">
        <f t="shared" ref="H55:H58" si="0">F55/D55</f>
        <v>0.30454118853602835</v>
      </c>
    </row>
    <row r="56" spans="1:8" x14ac:dyDescent="0.2">
      <c r="A56" s="6" t="s">
        <v>51</v>
      </c>
      <c r="B56" s="12" t="s">
        <v>54</v>
      </c>
      <c r="C56" s="6">
        <v>396</v>
      </c>
      <c r="D56" s="15">
        <f>C56*E53</f>
        <v>528.02916612781962</v>
      </c>
      <c r="F56" s="6">
        <v>201</v>
      </c>
      <c r="G56" s="17">
        <f>D56/D48</f>
        <v>0.93456489580145063</v>
      </c>
      <c r="H56" s="17">
        <f t="shared" si="0"/>
        <v>0.38066079090666005</v>
      </c>
    </row>
    <row r="57" spans="1:8" x14ac:dyDescent="0.2">
      <c r="A57" s="6" t="s">
        <v>53</v>
      </c>
      <c r="B57" s="12" t="s">
        <v>54</v>
      </c>
      <c r="C57" s="6">
        <v>301</v>
      </c>
      <c r="D57" s="15">
        <f>C57*E53</f>
        <v>401.35550253654981</v>
      </c>
      <c r="F57" s="6">
        <v>145</v>
      </c>
      <c r="G57" s="17">
        <f>D57/D48</f>
        <v>0.71036372130362802</v>
      </c>
      <c r="H57" s="17">
        <f t="shared" si="0"/>
        <v>0.3612757245972863</v>
      </c>
    </row>
    <row r="58" spans="1:8" x14ac:dyDescent="0.2">
      <c r="A58" s="6" t="s">
        <v>47</v>
      </c>
      <c r="B58" s="12" t="s">
        <v>54</v>
      </c>
      <c r="C58" s="6">
        <v>377</v>
      </c>
      <c r="D58" s="15">
        <f>C58*E53</f>
        <v>502.6944334095657</v>
      </c>
      <c r="F58" s="6">
        <v>187</v>
      </c>
      <c r="G58" s="17">
        <f>D58/D48</f>
        <v>0.88972466090188618</v>
      </c>
      <c r="H58" s="17">
        <f t="shared" si="0"/>
        <v>0.37199536651253001</v>
      </c>
    </row>
    <row r="60" spans="1:8" ht="48" x14ac:dyDescent="0.2">
      <c r="C60" s="13" t="s">
        <v>55</v>
      </c>
      <c r="D60" s="13" t="s">
        <v>59</v>
      </c>
      <c r="F60" s="13" t="s">
        <v>41</v>
      </c>
    </row>
    <row r="61" spans="1:8" x14ac:dyDescent="0.2">
      <c r="A61" s="8" t="s">
        <v>60</v>
      </c>
      <c r="C61" s="18">
        <v>106</v>
      </c>
      <c r="D61" s="15">
        <v>141.34114042815375</v>
      </c>
    </row>
    <row r="62" spans="1:8" ht="16" x14ac:dyDescent="0.2">
      <c r="A62" s="11" t="s">
        <v>44</v>
      </c>
      <c r="B62" s="12" t="s">
        <v>38</v>
      </c>
      <c r="C62" s="6">
        <v>106</v>
      </c>
      <c r="D62" s="15">
        <f>C62*E53</f>
        <v>141.34114042815375</v>
      </c>
      <c r="F62" s="6">
        <v>39</v>
      </c>
      <c r="G62" s="17">
        <f>D62/D61</f>
        <v>1</v>
      </c>
      <c r="H62" s="17">
        <f>F62/D62</f>
        <v>0.27592815426464173</v>
      </c>
    </row>
    <row r="63" spans="1:8" ht="16" x14ac:dyDescent="0.2">
      <c r="A63" s="11" t="s">
        <v>45</v>
      </c>
      <c r="B63" s="12" t="s">
        <v>38</v>
      </c>
      <c r="C63" s="6">
        <v>106</v>
      </c>
      <c r="D63" s="15">
        <f>C63*E53</f>
        <v>141.34114042815375</v>
      </c>
      <c r="F63" s="6">
        <v>34</v>
      </c>
      <c r="G63" s="17">
        <f>D63/D61</f>
        <v>1</v>
      </c>
      <c r="H63" s="17">
        <f>F63/D63</f>
        <v>0.24055274987173897</v>
      </c>
    </row>
    <row r="64" spans="1:8" ht="16" x14ac:dyDescent="0.2">
      <c r="A64" s="11" t="s">
        <v>46</v>
      </c>
      <c r="B64" s="12" t="s">
        <v>38</v>
      </c>
      <c r="C64" s="6">
        <v>42</v>
      </c>
      <c r="D64" s="15">
        <f>C64*E53</f>
        <v>56.003093377192997</v>
      </c>
      <c r="F64" s="6">
        <v>30</v>
      </c>
      <c r="G64" s="17">
        <f>D64/D61</f>
        <v>0.39622641509433965</v>
      </c>
      <c r="H64" s="17">
        <f>F64/D64</f>
        <v>0.53568469509252792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Bourque,Jason R</dc:creator>
  <cp:lastModifiedBy>Microsoft Office User</cp:lastModifiedBy>
  <dcterms:created xsi:type="dcterms:W3CDTF">2022-02-24T16:27:48Z</dcterms:created>
  <dcterms:modified xsi:type="dcterms:W3CDTF">2022-03-23T09:39:09Z</dcterms:modified>
</cp:coreProperties>
</file>