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1075" windowHeight="9780"/>
  </bookViews>
  <sheets>
    <sheet name="GLM_tested" sheetId="4" r:id="rId1"/>
  </sheets>
  <calcPr calcId="125725"/>
</workbook>
</file>

<file path=xl/calcChain.xml><?xml version="1.0" encoding="utf-8"?>
<calcChain xmlns="http://schemas.openxmlformats.org/spreadsheetml/2006/main">
  <c r="G119" i="4"/>
  <c r="H118" s="1"/>
  <c r="I118" s="1"/>
  <c r="G34"/>
  <c r="G30"/>
  <c r="H29" s="1"/>
  <c r="I29" s="1"/>
  <c r="G22"/>
  <c r="G21"/>
  <c r="G20"/>
  <c r="G19"/>
  <c r="G18"/>
  <c r="G17"/>
  <c r="G16"/>
  <c r="G15"/>
  <c r="G23" s="1"/>
  <c r="G11"/>
  <c r="G10"/>
  <c r="G9"/>
  <c r="G8"/>
  <c r="G7"/>
  <c r="G6"/>
  <c r="G5"/>
  <c r="G4"/>
  <c r="G12" s="1"/>
  <c r="G232"/>
  <c r="H231" s="1"/>
  <c r="I231" s="1"/>
  <c r="G227"/>
  <c r="G226"/>
  <c r="G225"/>
  <c r="G224"/>
  <c r="G223"/>
  <c r="G222"/>
  <c r="G221"/>
  <c r="G220"/>
  <c r="G228" s="1"/>
  <c r="G216"/>
  <c r="G215"/>
  <c r="G214"/>
  <c r="G213"/>
  <c r="G212"/>
  <c r="G211"/>
  <c r="G210"/>
  <c r="G209"/>
  <c r="G217" s="1"/>
  <c r="G205"/>
  <c r="H204" s="1"/>
  <c r="I204" s="1"/>
  <c r="G199"/>
  <c r="G198"/>
  <c r="G197"/>
  <c r="G196"/>
  <c r="G195"/>
  <c r="G194"/>
  <c r="G193"/>
  <c r="G192"/>
  <c r="G188"/>
  <c r="G187"/>
  <c r="G186"/>
  <c r="G185"/>
  <c r="G184"/>
  <c r="G183"/>
  <c r="G182"/>
  <c r="G181"/>
  <c r="G177"/>
  <c r="H176" s="1"/>
  <c r="I176" s="1"/>
  <c r="G170"/>
  <c r="G169"/>
  <c r="G168"/>
  <c r="G167"/>
  <c r="G166"/>
  <c r="G165"/>
  <c r="G164"/>
  <c r="G163"/>
  <c r="G171" s="1"/>
  <c r="G159"/>
  <c r="G158"/>
  <c r="G157"/>
  <c r="G156"/>
  <c r="G155"/>
  <c r="G154"/>
  <c r="G153"/>
  <c r="G152"/>
  <c r="G148"/>
  <c r="H147" s="1"/>
  <c r="I147" s="1"/>
  <c r="G141"/>
  <c r="G140"/>
  <c r="G139"/>
  <c r="G138"/>
  <c r="G137"/>
  <c r="G136"/>
  <c r="G135"/>
  <c r="G134"/>
  <c r="G130"/>
  <c r="G129"/>
  <c r="G128"/>
  <c r="G127"/>
  <c r="G126"/>
  <c r="G125"/>
  <c r="G124"/>
  <c r="G123"/>
  <c r="G131" s="1"/>
  <c r="G111"/>
  <c r="G110"/>
  <c r="G109"/>
  <c r="G108"/>
  <c r="G107"/>
  <c r="G106"/>
  <c r="G112" s="1"/>
  <c r="G105"/>
  <c r="G104"/>
  <c r="H104" s="1"/>
  <c r="I104" s="1"/>
  <c r="G100"/>
  <c r="G99"/>
  <c r="G98"/>
  <c r="G97"/>
  <c r="G96"/>
  <c r="G95"/>
  <c r="G94"/>
  <c r="G93"/>
  <c r="G89"/>
  <c r="H88" s="1"/>
  <c r="I88" s="1"/>
  <c r="G81"/>
  <c r="G80"/>
  <c r="G79"/>
  <c r="G78"/>
  <c r="G77"/>
  <c r="G76"/>
  <c r="G75"/>
  <c r="G74"/>
  <c r="G82" s="1"/>
  <c r="G70"/>
  <c r="G69"/>
  <c r="G68"/>
  <c r="G67"/>
  <c r="G66"/>
  <c r="G65"/>
  <c r="G64"/>
  <c r="G63"/>
  <c r="G59"/>
  <c r="H58" s="1"/>
  <c r="I58" s="1"/>
  <c r="G52"/>
  <c r="G51"/>
  <c r="G50"/>
  <c r="G49"/>
  <c r="G48"/>
  <c r="G47"/>
  <c r="G46"/>
  <c r="G45"/>
  <c r="G41"/>
  <c r="G40"/>
  <c r="G39"/>
  <c r="G38"/>
  <c r="G37"/>
  <c r="G36"/>
  <c r="G42" s="1"/>
  <c r="G35"/>
  <c r="H34" l="1"/>
  <c r="I34" s="1"/>
  <c r="H57"/>
  <c r="I57" s="1"/>
  <c r="H86"/>
  <c r="I86" s="1"/>
  <c r="H115"/>
  <c r="I115" s="1"/>
  <c r="H145"/>
  <c r="I145" s="1"/>
  <c r="H26"/>
  <c r="I26" s="1"/>
  <c r="H146"/>
  <c r="I146" s="1"/>
  <c r="H27"/>
  <c r="I27" s="1"/>
  <c r="H117"/>
  <c r="I117" s="1"/>
  <c r="H38"/>
  <c r="I38" s="1"/>
  <c r="H174"/>
  <c r="I174" s="1"/>
  <c r="H35"/>
  <c r="I35" s="1"/>
  <c r="H36"/>
  <c r="I36" s="1"/>
  <c r="H75"/>
  <c r="I75" s="1"/>
  <c r="H77"/>
  <c r="I77" s="1"/>
  <c r="H87"/>
  <c r="I87" s="1"/>
  <c r="H175"/>
  <c r="I175" s="1"/>
  <c r="I177" s="1"/>
  <c r="H203"/>
  <c r="I203" s="1"/>
  <c r="I205" s="1"/>
  <c r="J205" s="1"/>
  <c r="H16"/>
  <c r="I16" s="1"/>
  <c r="H18"/>
  <c r="I18" s="1"/>
  <c r="H20"/>
  <c r="I20" s="1"/>
  <c r="H22"/>
  <c r="I22" s="1"/>
  <c r="H28"/>
  <c r="I28" s="1"/>
  <c r="H41"/>
  <c r="I41" s="1"/>
  <c r="H40"/>
  <c r="I40" s="1"/>
  <c r="H81"/>
  <c r="I81" s="1"/>
  <c r="H80"/>
  <c r="I80" s="1"/>
  <c r="H79"/>
  <c r="I79" s="1"/>
  <c r="H78"/>
  <c r="I78" s="1"/>
  <c r="H130"/>
  <c r="I130" s="1"/>
  <c r="H129"/>
  <c r="I129" s="1"/>
  <c r="H128"/>
  <c r="I128" s="1"/>
  <c r="H127"/>
  <c r="I127" s="1"/>
  <c r="H126"/>
  <c r="I126" s="1"/>
  <c r="H125"/>
  <c r="I125" s="1"/>
  <c r="H124"/>
  <c r="I124" s="1"/>
  <c r="H123"/>
  <c r="I123" s="1"/>
  <c r="H170"/>
  <c r="I170" s="1"/>
  <c r="H169"/>
  <c r="I169" s="1"/>
  <c r="H168"/>
  <c r="I168" s="1"/>
  <c r="H167"/>
  <c r="I167" s="1"/>
  <c r="H166"/>
  <c r="I166" s="1"/>
  <c r="H165"/>
  <c r="I165" s="1"/>
  <c r="H164"/>
  <c r="I164" s="1"/>
  <c r="H163"/>
  <c r="I163" s="1"/>
  <c r="H11"/>
  <c r="I11" s="1"/>
  <c r="H10"/>
  <c r="I10" s="1"/>
  <c r="H9"/>
  <c r="I9" s="1"/>
  <c r="H8"/>
  <c r="I8" s="1"/>
  <c r="H7"/>
  <c r="I7" s="1"/>
  <c r="H6"/>
  <c r="I6" s="1"/>
  <c r="H5"/>
  <c r="I5" s="1"/>
  <c r="H4"/>
  <c r="I4" s="1"/>
  <c r="H37"/>
  <c r="I37" s="1"/>
  <c r="H39"/>
  <c r="I39" s="1"/>
  <c r="H76"/>
  <c r="I76" s="1"/>
  <c r="H221"/>
  <c r="I221" s="1"/>
  <c r="H223"/>
  <c r="I223" s="1"/>
  <c r="H225"/>
  <c r="I225" s="1"/>
  <c r="H227"/>
  <c r="I227" s="1"/>
  <c r="H17"/>
  <c r="I17" s="1"/>
  <c r="H19"/>
  <c r="I19" s="1"/>
  <c r="H21"/>
  <c r="I21" s="1"/>
  <c r="H111"/>
  <c r="I111" s="1"/>
  <c r="H110"/>
  <c r="I110" s="1"/>
  <c r="H109"/>
  <c r="I109" s="1"/>
  <c r="H108"/>
  <c r="I108" s="1"/>
  <c r="H107"/>
  <c r="I107" s="1"/>
  <c r="H106"/>
  <c r="I106" s="1"/>
  <c r="H105"/>
  <c r="I105" s="1"/>
  <c r="H216"/>
  <c r="I216" s="1"/>
  <c r="H215"/>
  <c r="I215" s="1"/>
  <c r="H214"/>
  <c r="I214" s="1"/>
  <c r="H213"/>
  <c r="I213" s="1"/>
  <c r="H212"/>
  <c r="I212" s="1"/>
  <c r="H211"/>
  <c r="I211" s="1"/>
  <c r="H210"/>
  <c r="I210" s="1"/>
  <c r="H209"/>
  <c r="I209" s="1"/>
  <c r="I232"/>
  <c r="J231" s="1"/>
  <c r="H222"/>
  <c r="I222" s="1"/>
  <c r="H224"/>
  <c r="I224" s="1"/>
  <c r="H226"/>
  <c r="I226" s="1"/>
  <c r="G53"/>
  <c r="H70" s="1"/>
  <c r="I70" s="1"/>
  <c r="G71"/>
  <c r="H69" s="1"/>
  <c r="I69" s="1"/>
  <c r="H74"/>
  <c r="I74" s="1"/>
  <c r="G101"/>
  <c r="H94" s="1"/>
  <c r="I94" s="1"/>
  <c r="G142"/>
  <c r="H136" s="1"/>
  <c r="I136" s="1"/>
  <c r="G160"/>
  <c r="H154" s="1"/>
  <c r="I154" s="1"/>
  <c r="G189"/>
  <c r="G200"/>
  <c r="H195" s="1"/>
  <c r="I195" s="1"/>
  <c r="H220"/>
  <c r="I220" s="1"/>
  <c r="H15"/>
  <c r="I15" s="1"/>
  <c r="H56"/>
  <c r="I56" s="1"/>
  <c r="H116"/>
  <c r="I116" s="1"/>
  <c r="I148" l="1"/>
  <c r="I119"/>
  <c r="J119" s="1"/>
  <c r="I89"/>
  <c r="J88" s="1"/>
  <c r="J177"/>
  <c r="J176"/>
  <c r="I30"/>
  <c r="J28" s="1"/>
  <c r="I42"/>
  <c r="J34" s="1"/>
  <c r="J30"/>
  <c r="H183"/>
  <c r="I183" s="1"/>
  <c r="H97"/>
  <c r="I97" s="1"/>
  <c r="H64"/>
  <c r="I64" s="1"/>
  <c r="H187"/>
  <c r="I187" s="1"/>
  <c r="H93"/>
  <c r="I93" s="1"/>
  <c r="H68"/>
  <c r="I68" s="1"/>
  <c r="I228"/>
  <c r="J228" s="1"/>
  <c r="I12"/>
  <c r="J12" s="1"/>
  <c r="I171"/>
  <c r="J171" s="1"/>
  <c r="I131"/>
  <c r="J131" s="1"/>
  <c r="H196"/>
  <c r="I196" s="1"/>
  <c r="H192"/>
  <c r="I192" s="1"/>
  <c r="H185"/>
  <c r="I185" s="1"/>
  <c r="H181"/>
  <c r="I181" s="1"/>
  <c r="H159"/>
  <c r="I159" s="1"/>
  <c r="H155"/>
  <c r="I155" s="1"/>
  <c r="H139"/>
  <c r="I139" s="1"/>
  <c r="H135"/>
  <c r="I135" s="1"/>
  <c r="H99"/>
  <c r="I99" s="1"/>
  <c r="H95"/>
  <c r="I95" s="1"/>
  <c r="H66"/>
  <c r="I66" s="1"/>
  <c r="H50"/>
  <c r="I50" s="1"/>
  <c r="H46"/>
  <c r="I46" s="1"/>
  <c r="J232"/>
  <c r="J203"/>
  <c r="J116"/>
  <c r="H188"/>
  <c r="I188" s="1"/>
  <c r="H184"/>
  <c r="I184" s="1"/>
  <c r="J175"/>
  <c r="H156"/>
  <c r="I156" s="1"/>
  <c r="H152"/>
  <c r="I152" s="1"/>
  <c r="H138"/>
  <c r="I138" s="1"/>
  <c r="H134"/>
  <c r="I134" s="1"/>
  <c r="H100"/>
  <c r="I100" s="1"/>
  <c r="H96"/>
  <c r="I96" s="1"/>
  <c r="H67"/>
  <c r="I67" s="1"/>
  <c r="H63"/>
  <c r="I63" s="1"/>
  <c r="H51"/>
  <c r="I51" s="1"/>
  <c r="H47"/>
  <c r="I47" s="1"/>
  <c r="J174"/>
  <c r="I59"/>
  <c r="J56" s="1"/>
  <c r="I23"/>
  <c r="J17" s="1"/>
  <c r="H200"/>
  <c r="H199"/>
  <c r="I199" s="1"/>
  <c r="H198"/>
  <c r="I198" s="1"/>
  <c r="H197"/>
  <c r="I197" s="1"/>
  <c r="I82"/>
  <c r="J78" s="1"/>
  <c r="I217"/>
  <c r="J217" s="1"/>
  <c r="J222"/>
  <c r="H194"/>
  <c r="I194" s="1"/>
  <c r="H157"/>
  <c r="I157" s="1"/>
  <c r="H153"/>
  <c r="I153" s="1"/>
  <c r="H141"/>
  <c r="I141" s="1"/>
  <c r="H137"/>
  <c r="I137" s="1"/>
  <c r="H52"/>
  <c r="I52" s="1"/>
  <c r="H48"/>
  <c r="I48" s="1"/>
  <c r="I112"/>
  <c r="J107" s="1"/>
  <c r="J204"/>
  <c r="H193"/>
  <c r="I193" s="1"/>
  <c r="H186"/>
  <c r="I186" s="1"/>
  <c r="H182"/>
  <c r="I182" s="1"/>
  <c r="H158"/>
  <c r="I158" s="1"/>
  <c r="H140"/>
  <c r="I140" s="1"/>
  <c r="H98"/>
  <c r="I98" s="1"/>
  <c r="H65"/>
  <c r="I65" s="1"/>
  <c r="H49"/>
  <c r="I49" s="1"/>
  <c r="H45"/>
  <c r="I45" s="1"/>
  <c r="J37"/>
  <c r="J5"/>
  <c r="J164"/>
  <c r="J41"/>
  <c r="J168" l="1"/>
  <c r="J223"/>
  <c r="J124"/>
  <c r="J128"/>
  <c r="J9"/>
  <c r="J79"/>
  <c r="J86"/>
  <c r="J89"/>
  <c r="J87"/>
  <c r="J40"/>
  <c r="J125"/>
  <c r="J167"/>
  <c r="J39"/>
  <c r="J38"/>
  <c r="J213"/>
  <c r="J36"/>
  <c r="J130"/>
  <c r="J126"/>
  <c r="J11"/>
  <c r="J7"/>
  <c r="J215"/>
  <c r="J211"/>
  <c r="J129"/>
  <c r="J8"/>
  <c r="J27"/>
  <c r="J29"/>
  <c r="J81"/>
  <c r="J76"/>
  <c r="J127"/>
  <c r="J10"/>
  <c r="J6"/>
  <c r="J35"/>
  <c r="J42"/>
  <c r="J111"/>
  <c r="J209"/>
  <c r="J74"/>
  <c r="J26"/>
  <c r="J225"/>
  <c r="J19"/>
  <c r="J15"/>
  <c r="J170"/>
  <c r="J166"/>
  <c r="J227"/>
  <c r="J226"/>
  <c r="J169"/>
  <c r="J165"/>
  <c r="I101"/>
  <c r="J101" s="1"/>
  <c r="J221"/>
  <c r="J224"/>
  <c r="J112"/>
  <c r="J104"/>
  <c r="J82"/>
  <c r="J77"/>
  <c r="J75"/>
  <c r="J23"/>
  <c r="J18"/>
  <c r="J22"/>
  <c r="J16"/>
  <c r="J20"/>
  <c r="J57"/>
  <c r="J58"/>
  <c r="I160"/>
  <c r="J152" s="1"/>
  <c r="J117"/>
  <c r="J115"/>
  <c r="J118"/>
  <c r="J109"/>
  <c r="J105"/>
  <c r="J80"/>
  <c r="J21"/>
  <c r="J108"/>
  <c r="J216"/>
  <c r="J212"/>
  <c r="J123"/>
  <c r="J163"/>
  <c r="J4"/>
  <c r="J220"/>
  <c r="I53"/>
  <c r="J53" s="1"/>
  <c r="I71"/>
  <c r="J63" s="1"/>
  <c r="I142"/>
  <c r="J140" s="1"/>
  <c r="I189"/>
  <c r="J185" s="1"/>
  <c r="I200"/>
  <c r="J65"/>
  <c r="J52"/>
  <c r="J110"/>
  <c r="J106"/>
  <c r="J214"/>
  <c r="J210"/>
  <c r="J195" l="1"/>
  <c r="J200"/>
  <c r="J139"/>
  <c r="J100"/>
  <c r="J47"/>
  <c r="J159"/>
  <c r="J97"/>
  <c r="J66"/>
  <c r="J184"/>
  <c r="J99"/>
  <c r="J46"/>
  <c r="J96"/>
  <c r="J137"/>
  <c r="J98"/>
  <c r="J134"/>
  <c r="J45"/>
  <c r="J93"/>
  <c r="J141"/>
  <c r="J199"/>
  <c r="J95"/>
  <c r="J94"/>
  <c r="J153"/>
  <c r="J155"/>
  <c r="J156"/>
  <c r="J194"/>
  <c r="J193"/>
  <c r="J51"/>
  <c r="J157"/>
  <c r="J158"/>
  <c r="J142"/>
  <c r="J136"/>
  <c r="J71"/>
  <c r="J68"/>
  <c r="J69"/>
  <c r="J70"/>
  <c r="J64"/>
  <c r="J160"/>
  <c r="J154"/>
  <c r="J197"/>
  <c r="J182"/>
  <c r="J192"/>
  <c r="J181"/>
  <c r="J135"/>
  <c r="J50"/>
  <c r="J138"/>
  <c r="J67"/>
  <c r="J48"/>
  <c r="J49"/>
  <c r="J189"/>
  <c r="J183"/>
  <c r="J187"/>
  <c r="J196"/>
  <c r="J188"/>
  <c r="J198"/>
  <c r="J186"/>
  <c r="J145" l="1"/>
  <c r="J147"/>
  <c r="J148"/>
  <c r="J146"/>
</calcChain>
</file>

<file path=xl/sharedStrings.xml><?xml version="1.0" encoding="utf-8"?>
<sst xmlns="http://schemas.openxmlformats.org/spreadsheetml/2006/main" count="416" uniqueCount="53">
  <si>
    <t>Hypothesis</t>
  </si>
  <si>
    <t>K</t>
  </si>
  <si>
    <t>n</t>
  </si>
  <si>
    <t>AIC</t>
  </si>
  <si>
    <t>exp(-0.5*D)</t>
  </si>
  <si>
    <t>w</t>
  </si>
  <si>
    <t>min</t>
  </si>
  <si>
    <t>sum</t>
  </si>
  <si>
    <t>ΔAIC</t>
  </si>
  <si>
    <t>PAI of  Forest species</t>
  </si>
  <si>
    <t>In function of:</t>
  </si>
  <si>
    <t>PAI of  Forest species (600m)</t>
  </si>
  <si>
    <t>PAI of  Forest species (1000m)</t>
  </si>
  <si>
    <t>Shdi600+Sca.trees600</t>
  </si>
  <si>
    <t>Sca.trees600+Forest600</t>
  </si>
  <si>
    <t>Sca.trees600</t>
  </si>
  <si>
    <t>Shdi600</t>
  </si>
  <si>
    <t>Shdi600+Sca.trees600+Forest600</t>
  </si>
  <si>
    <t>Shdi600+Forest600</t>
  </si>
  <si>
    <t>Forest600</t>
  </si>
  <si>
    <t>Null</t>
  </si>
  <si>
    <t>Shdi1000</t>
  </si>
  <si>
    <t>Sca.trees1000</t>
  </si>
  <si>
    <t>Forest1000</t>
  </si>
  <si>
    <t xml:space="preserve"> PAI of  Insectivorous (600m)</t>
  </si>
  <si>
    <t xml:space="preserve"> PAI of  Insectivorous (1000m)</t>
  </si>
  <si>
    <t>Dependent Variable</t>
  </si>
  <si>
    <t xml:space="preserve"> PAI of  Insectivorous</t>
  </si>
  <si>
    <t>MODEL SELECTION</t>
  </si>
  <si>
    <t>PAI of  Frugivorous</t>
  </si>
  <si>
    <t>PAI of  Frugivorous (600m)</t>
  </si>
  <si>
    <t>Shdi1000 + Forest1000</t>
  </si>
  <si>
    <t>Shdi1000 + Sca.trees1000 + Forest1000</t>
  </si>
  <si>
    <t>Sca.trees1000 + Forest1000</t>
  </si>
  <si>
    <t>Shdi1000 + Sca.trees1000</t>
  </si>
  <si>
    <t>PAI of  Frugivorous (1000m)</t>
  </si>
  <si>
    <t xml:space="preserve"> PAI of  Omnivorous (600m)</t>
  </si>
  <si>
    <t xml:space="preserve"> PAI of  Omnivorous (1000m)</t>
  </si>
  <si>
    <t>PAI of  Non-forest species</t>
  </si>
  <si>
    <t>PAI of  Non-forest species (600m)</t>
  </si>
  <si>
    <t>PAI of  Non-forest species (1000m)</t>
  </si>
  <si>
    <t>PAI of  Forest/ non-forest species (600m)</t>
  </si>
  <si>
    <t>PAI of  Forest/ non-forest species (1000m)</t>
  </si>
  <si>
    <t>PAI of  Granivorous (600m)</t>
  </si>
  <si>
    <t>PAI of  Granivorous (1000m)</t>
  </si>
  <si>
    <t>Assemblage species richness (600m)</t>
  </si>
  <si>
    <t>Assemblage species richness (1000m)</t>
  </si>
  <si>
    <t>PAI of  Granivorous</t>
  </si>
  <si>
    <t>Assemblage species richness</t>
  </si>
  <si>
    <t xml:space="preserve"> PAI of  Omnivorous</t>
  </si>
  <si>
    <t>PAI of  Forest/ non-forest species</t>
  </si>
  <si>
    <t>AIC_c</t>
  </si>
  <si>
    <r>
      <t xml:space="preserve">Supplementary Material 2. </t>
    </r>
    <r>
      <rPr>
        <sz val="11"/>
        <color theme="1"/>
        <rFont val="Times New Roman"/>
        <family val="1"/>
      </rPr>
      <t>Sequence of GLM run and model selection. Red independent variables and models are considered valid to exaplain data variance of the dependent variable in the study plots.</t>
    </r>
  </si>
</sst>
</file>

<file path=xl/styles.xml><?xml version="1.0" encoding="utf-8"?>
<styleSheet xmlns="http://schemas.openxmlformats.org/spreadsheetml/2006/main">
  <numFmts count="3">
    <numFmt numFmtId="164" formatCode="0.0"/>
    <numFmt numFmtId="165" formatCode="0.0000"/>
    <numFmt numFmtId="166" formatCode="0.000"/>
  </numFmts>
  <fonts count="1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1"/>
      <color rgb="FFFF0000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1"/>
      <color rgb="FFFF0000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n">
        <color indexed="64"/>
      </top>
      <bottom style="thick">
        <color auto="1"/>
      </bottom>
      <diagonal/>
    </border>
    <border>
      <left/>
      <right style="thin">
        <color indexed="64"/>
      </right>
      <top style="thin">
        <color indexed="64"/>
      </top>
      <bottom style="thick">
        <color auto="1"/>
      </bottom>
      <diagonal/>
    </border>
    <border>
      <left style="thin">
        <color indexed="64"/>
      </left>
      <right/>
      <top style="thin">
        <color indexed="64"/>
      </top>
      <bottom style="thick">
        <color auto="1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4">
    <xf numFmtId="0" fontId="0" fillId="0" borderId="0" xfId="0"/>
    <xf numFmtId="165" fontId="0" fillId="0" borderId="0" xfId="0" applyNumberFormat="1" applyFill="1"/>
    <xf numFmtId="0" fontId="0" fillId="0" borderId="0" xfId="0" applyFill="1"/>
    <xf numFmtId="0" fontId="5" fillId="0" borderId="0" xfId="0" applyFont="1" applyFill="1" applyAlignment="1"/>
    <xf numFmtId="0" fontId="7" fillId="0" borderId="5" xfId="0" applyFont="1" applyFill="1" applyBorder="1" applyAlignment="1">
      <alignment horizontal="left" vertical="center"/>
    </xf>
    <xf numFmtId="2" fontId="8" fillId="0" borderId="7" xfId="0" applyNumberFormat="1" applyFont="1" applyFill="1" applyBorder="1" applyAlignment="1">
      <alignment horizontal="center"/>
    </xf>
    <xf numFmtId="1" fontId="8" fillId="0" borderId="7" xfId="0" applyNumberFormat="1" applyFont="1" applyFill="1" applyBorder="1" applyAlignment="1">
      <alignment horizontal="center"/>
    </xf>
    <xf numFmtId="1" fontId="8" fillId="0" borderId="7" xfId="0" applyNumberFormat="1" applyFont="1" applyBorder="1" applyAlignment="1">
      <alignment horizontal="center"/>
    </xf>
    <xf numFmtId="0" fontId="8" fillId="0" borderId="7" xfId="0" applyFont="1" applyFill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7" fillId="0" borderId="5" xfId="0" applyFont="1" applyFill="1" applyBorder="1" applyAlignment="1">
      <alignment vertical="center"/>
    </xf>
    <xf numFmtId="0" fontId="0" fillId="0" borderId="11" xfId="0" applyBorder="1"/>
    <xf numFmtId="165" fontId="0" fillId="0" borderId="0" xfId="0" applyNumberFormat="1" applyFill="1" applyBorder="1"/>
    <xf numFmtId="0" fontId="7" fillId="0" borderId="5" xfId="0" applyFont="1" applyBorder="1" applyAlignment="1">
      <alignment horizontal="left"/>
    </xf>
    <xf numFmtId="0" fontId="7" fillId="0" borderId="0" xfId="0" applyFont="1"/>
    <xf numFmtId="0" fontId="7" fillId="0" borderId="5" xfId="0" applyFont="1" applyFill="1" applyBorder="1" applyAlignment="1"/>
    <xf numFmtId="165" fontId="4" fillId="0" borderId="0" xfId="0" applyNumberFormat="1" applyFont="1" applyFill="1"/>
    <xf numFmtId="2" fontId="7" fillId="0" borderId="5" xfId="0" applyNumberFormat="1" applyFont="1" applyFill="1" applyBorder="1"/>
    <xf numFmtId="0" fontId="0" fillId="0" borderId="0" xfId="0" applyFill="1" applyBorder="1"/>
    <xf numFmtId="0" fontId="0" fillId="0" borderId="12" xfId="0" applyFill="1" applyBorder="1"/>
    <xf numFmtId="165" fontId="4" fillId="0" borderId="0" xfId="0" applyNumberFormat="1" applyFont="1" applyFill="1" applyBorder="1"/>
    <xf numFmtId="0" fontId="8" fillId="0" borderId="0" xfId="0" applyFont="1" applyFill="1"/>
    <xf numFmtId="2" fontId="7" fillId="0" borderId="0" xfId="0" applyNumberFormat="1" applyFont="1" applyFill="1" applyBorder="1" applyAlignment="1">
      <alignment horizontal="right"/>
    </xf>
    <xf numFmtId="0" fontId="7" fillId="0" borderId="5" xfId="0" applyFont="1" applyFill="1" applyBorder="1"/>
    <xf numFmtId="0" fontId="7" fillId="0" borderId="0" xfId="0" applyFont="1" applyFill="1" applyBorder="1"/>
    <xf numFmtId="165" fontId="7" fillId="0" borderId="5" xfId="0" applyNumberFormat="1" applyFont="1" applyFill="1" applyBorder="1"/>
    <xf numFmtId="0" fontId="7" fillId="0" borderId="5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 vertical="center"/>
    </xf>
    <xf numFmtId="0" fontId="7" fillId="0" borderId="7" xfId="0" applyFont="1" applyFill="1" applyBorder="1"/>
    <xf numFmtId="0" fontId="7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/>
    </xf>
    <xf numFmtId="0" fontId="7" fillId="0" borderId="0" xfId="0" applyFont="1" applyFill="1"/>
    <xf numFmtId="2" fontId="7" fillId="0" borderId="0" xfId="0" applyNumberFormat="1" applyFont="1" applyFill="1"/>
    <xf numFmtId="0" fontId="8" fillId="0" borderId="5" xfId="0" applyFont="1" applyFill="1" applyBorder="1" applyAlignment="1">
      <alignment horizontal="center" vertical="center"/>
    </xf>
    <xf numFmtId="0" fontId="7" fillId="0" borderId="7" xfId="0" applyFont="1" applyBorder="1"/>
    <xf numFmtId="0" fontId="0" fillId="0" borderId="11" xfId="0" applyFill="1" applyBorder="1"/>
    <xf numFmtId="0" fontId="1" fillId="0" borderId="0" xfId="0" applyFont="1" applyFill="1"/>
    <xf numFmtId="2" fontId="0" fillId="0" borderId="12" xfId="0" applyNumberFormat="1" applyFill="1" applyBorder="1"/>
    <xf numFmtId="165" fontId="0" fillId="0" borderId="12" xfId="0" applyNumberFormat="1" applyFill="1" applyBorder="1"/>
    <xf numFmtId="2" fontId="7" fillId="0" borderId="5" xfId="0" applyNumberFormat="1" applyFont="1" applyFill="1" applyBorder="1" applyAlignment="1">
      <alignment horizontal="right"/>
    </xf>
    <xf numFmtId="2" fontId="0" fillId="0" borderId="0" xfId="0" applyNumberFormat="1" applyFill="1" applyBorder="1"/>
    <xf numFmtId="2" fontId="3" fillId="0" borderId="11" xfId="0" applyNumberFormat="1" applyFont="1" applyFill="1" applyBorder="1" applyAlignment="1">
      <alignment horizontal="center"/>
    </xf>
    <xf numFmtId="2" fontId="11" fillId="2" borderId="5" xfId="0" applyNumberFormat="1" applyFont="1" applyFill="1" applyBorder="1"/>
    <xf numFmtId="0" fontId="11" fillId="2" borderId="3" xfId="0" applyFont="1" applyFill="1" applyBorder="1" applyAlignment="1">
      <alignment horizontal="left"/>
    </xf>
    <xf numFmtId="0" fontId="7" fillId="2" borderId="19" xfId="0" applyFont="1" applyFill="1" applyBorder="1" applyAlignment="1">
      <alignment horizontal="right"/>
    </xf>
    <xf numFmtId="2" fontId="7" fillId="2" borderId="8" xfId="0" applyNumberFormat="1" applyFont="1" applyFill="1" applyBorder="1" applyAlignment="1">
      <alignment horizontal="right" vertical="center"/>
    </xf>
    <xf numFmtId="0" fontId="7" fillId="0" borderId="5" xfId="0" applyFont="1" applyFill="1" applyBorder="1" applyAlignment="1">
      <alignment horizontal="right"/>
    </xf>
    <xf numFmtId="1" fontId="7" fillId="0" borderId="5" xfId="0" applyNumberFormat="1" applyFont="1" applyFill="1" applyBorder="1" applyAlignment="1">
      <alignment horizontal="center"/>
    </xf>
    <xf numFmtId="2" fontId="7" fillId="0" borderId="5" xfId="0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2" fontId="7" fillId="0" borderId="5" xfId="0" applyNumberFormat="1" applyFont="1" applyFill="1" applyBorder="1" applyAlignment="1">
      <alignment horizontal="center" vertical="center"/>
    </xf>
    <xf numFmtId="0" fontId="8" fillId="0" borderId="0" xfId="0" applyFont="1" applyFill="1" applyBorder="1"/>
    <xf numFmtId="0" fontId="8" fillId="0" borderId="5" xfId="0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9" fillId="0" borderId="5" xfId="0" applyFont="1" applyFill="1" applyBorder="1" applyAlignment="1">
      <alignment horizontal="center" vertical="center"/>
    </xf>
    <xf numFmtId="0" fontId="7" fillId="0" borderId="5" xfId="0" applyFont="1" applyBorder="1"/>
    <xf numFmtId="0" fontId="9" fillId="2" borderId="3" xfId="0" applyFont="1" applyFill="1" applyBorder="1"/>
    <xf numFmtId="0" fontId="7" fillId="2" borderId="3" xfId="0" applyFont="1" applyFill="1" applyBorder="1" applyAlignment="1"/>
    <xf numFmtId="0" fontId="11" fillId="2" borderId="3" xfId="0" applyFont="1" applyFill="1" applyBorder="1" applyAlignment="1"/>
    <xf numFmtId="0" fontId="9" fillId="2" borderId="5" xfId="0" applyFont="1" applyFill="1" applyBorder="1"/>
    <xf numFmtId="0" fontId="9" fillId="2" borderId="5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5" xfId="0" applyFont="1" applyFill="1" applyBorder="1" applyAlignment="1">
      <alignment horizontal="left"/>
    </xf>
    <xf numFmtId="0" fontId="11" fillId="2" borderId="5" xfId="0" applyFont="1" applyFill="1" applyBorder="1" applyAlignment="1"/>
    <xf numFmtId="0" fontId="7" fillId="2" borderId="15" xfId="0" applyFont="1" applyFill="1" applyBorder="1"/>
    <xf numFmtId="0" fontId="7" fillId="2" borderId="8" xfId="0" applyFont="1" applyFill="1" applyBorder="1"/>
    <xf numFmtId="0" fontId="0" fillId="0" borderId="0" xfId="0" applyBorder="1"/>
    <xf numFmtId="0" fontId="4" fillId="0" borderId="0" xfId="0" applyFont="1" applyBorder="1"/>
    <xf numFmtId="165" fontId="2" fillId="0" borderId="0" xfId="0" applyNumberFormat="1" applyFont="1" applyFill="1" applyBorder="1"/>
    <xf numFmtId="0" fontId="8" fillId="0" borderId="0" xfId="0" applyFont="1" applyFill="1" applyBorder="1" applyAlignment="1">
      <alignment vertical="center"/>
    </xf>
    <xf numFmtId="0" fontId="7" fillId="0" borderId="9" xfId="0" applyFont="1" applyFill="1" applyBorder="1" applyAlignment="1">
      <alignment vertical="center"/>
    </xf>
    <xf numFmtId="0" fontId="1" fillId="0" borderId="0" xfId="0" applyFont="1" applyFill="1" applyBorder="1"/>
    <xf numFmtId="0" fontId="8" fillId="0" borderId="5" xfId="0" applyFont="1" applyFill="1" applyBorder="1" applyAlignment="1">
      <alignment vertical="center"/>
    </xf>
    <xf numFmtId="0" fontId="8" fillId="0" borderId="9" xfId="0" applyFont="1" applyBorder="1" applyAlignment="1">
      <alignment vertical="center"/>
    </xf>
    <xf numFmtId="0" fontId="3" fillId="0" borderId="11" xfId="0" applyFont="1" applyFill="1" applyBorder="1" applyAlignment="1">
      <alignment horizontal="center"/>
    </xf>
    <xf numFmtId="165" fontId="2" fillId="0" borderId="12" xfId="0" applyNumberFormat="1" applyFont="1" applyFill="1" applyBorder="1"/>
    <xf numFmtId="0" fontId="11" fillId="2" borderId="24" xfId="0" applyFont="1" applyFill="1" applyBorder="1" applyAlignment="1">
      <alignment horizontal="left"/>
    </xf>
    <xf numFmtId="2" fontId="11" fillId="2" borderId="10" xfId="0" applyNumberFormat="1" applyFont="1" applyFill="1" applyBorder="1"/>
    <xf numFmtId="2" fontId="7" fillId="2" borderId="5" xfId="0" applyNumberFormat="1" applyFont="1" applyFill="1" applyBorder="1"/>
    <xf numFmtId="1" fontId="8" fillId="0" borderId="5" xfId="0" applyNumberFormat="1" applyFont="1" applyFill="1" applyBorder="1" applyAlignment="1">
      <alignment horizontal="center"/>
    </xf>
    <xf numFmtId="2" fontId="8" fillId="0" borderId="5" xfId="0" applyNumberFormat="1" applyFont="1" applyFill="1" applyBorder="1" applyAlignment="1">
      <alignment horizontal="center"/>
    </xf>
    <xf numFmtId="2" fontId="8" fillId="2" borderId="5" xfId="0" applyNumberFormat="1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0" fontId="7" fillId="2" borderId="3" xfId="0" applyFont="1" applyFill="1" applyBorder="1" applyAlignment="1">
      <alignment vertical="center"/>
    </xf>
    <xf numFmtId="2" fontId="7" fillId="2" borderId="8" xfId="0" applyNumberFormat="1" applyFont="1" applyFill="1" applyBorder="1" applyAlignment="1">
      <alignment horizontal="right"/>
    </xf>
    <xf numFmtId="2" fontId="8" fillId="2" borderId="4" xfId="0" applyNumberFormat="1" applyFont="1" applyFill="1" applyBorder="1" applyAlignment="1">
      <alignment horizontal="center"/>
    </xf>
    <xf numFmtId="0" fontId="7" fillId="2" borderId="5" xfId="0" applyFont="1" applyFill="1" applyBorder="1" applyAlignment="1">
      <alignment horizontal="left" vertical="center"/>
    </xf>
    <xf numFmtId="0" fontId="11" fillId="2" borderId="5" xfId="0" applyFont="1" applyFill="1" applyBorder="1" applyAlignment="1">
      <alignment horizontal="left" vertical="center"/>
    </xf>
    <xf numFmtId="1" fontId="8" fillId="0" borderId="5" xfId="0" applyNumberFormat="1" applyFont="1" applyBorder="1" applyAlignment="1">
      <alignment horizontal="center"/>
    </xf>
    <xf numFmtId="0" fontId="11" fillId="2" borderId="5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/>
    </xf>
    <xf numFmtId="0" fontId="7" fillId="0" borderId="2" xfId="0" applyFont="1" applyFill="1" applyBorder="1"/>
    <xf numFmtId="0" fontId="7" fillId="2" borderId="21" xfId="0" applyFont="1" applyFill="1" applyBorder="1"/>
    <xf numFmtId="0" fontId="7" fillId="2" borderId="22" xfId="0" applyFont="1" applyFill="1" applyBorder="1"/>
    <xf numFmtId="0" fontId="7" fillId="2" borderId="17" xfId="0" applyFont="1" applyFill="1" applyBorder="1"/>
    <xf numFmtId="0" fontId="7" fillId="2" borderId="0" xfId="0" applyFont="1" applyFill="1" applyBorder="1"/>
    <xf numFmtId="0" fontId="7" fillId="2" borderId="18" xfId="0" applyFont="1" applyFill="1" applyBorder="1"/>
    <xf numFmtId="2" fontId="7" fillId="2" borderId="25" xfId="0" applyNumberFormat="1" applyFont="1" applyFill="1" applyBorder="1"/>
    <xf numFmtId="2" fontId="7" fillId="2" borderId="10" xfId="0" applyNumberFormat="1" applyFont="1" applyFill="1" applyBorder="1"/>
    <xf numFmtId="165" fontId="7" fillId="2" borderId="10" xfId="0" applyNumberFormat="1" applyFont="1" applyFill="1" applyBorder="1"/>
    <xf numFmtId="2" fontId="7" fillId="2" borderId="4" xfId="0" applyNumberFormat="1" applyFont="1" applyFill="1" applyBorder="1"/>
    <xf numFmtId="165" fontId="7" fillId="2" borderId="5" xfId="0" applyNumberFormat="1" applyFont="1" applyFill="1" applyBorder="1"/>
    <xf numFmtId="0" fontId="7" fillId="2" borderId="16" xfId="0" applyFont="1" applyFill="1" applyBorder="1"/>
    <xf numFmtId="0" fontId="7" fillId="2" borderId="12" xfId="0" applyFont="1" applyFill="1" applyBorder="1"/>
    <xf numFmtId="166" fontId="7" fillId="2" borderId="14" xfId="0" applyNumberFormat="1" applyFont="1" applyFill="1" applyBorder="1" applyAlignment="1">
      <alignment horizontal="center"/>
    </xf>
    <xf numFmtId="2" fontId="7" fillId="2" borderId="8" xfId="0" applyNumberFormat="1" applyFont="1" applyFill="1" applyBorder="1"/>
    <xf numFmtId="1" fontId="7" fillId="0" borderId="0" xfId="0" applyNumberFormat="1" applyFont="1" applyFill="1" applyAlignment="1">
      <alignment horizontal="center"/>
    </xf>
    <xf numFmtId="1" fontId="7" fillId="0" borderId="0" xfId="0" applyNumberFormat="1" applyFont="1" applyFill="1"/>
    <xf numFmtId="164" fontId="7" fillId="0" borderId="0" xfId="0" applyNumberFormat="1" applyFont="1" applyFill="1"/>
    <xf numFmtId="2" fontId="7" fillId="0" borderId="0" xfId="0" applyNumberFormat="1" applyFont="1" applyFill="1" applyBorder="1"/>
    <xf numFmtId="165" fontId="7" fillId="0" borderId="0" xfId="0" applyNumberFormat="1" applyFont="1" applyFill="1" applyBorder="1"/>
    <xf numFmtId="2" fontId="7" fillId="2" borderId="23" xfId="0" applyNumberFormat="1" applyFont="1" applyFill="1" applyBorder="1" applyAlignment="1">
      <alignment horizontal="right"/>
    </xf>
    <xf numFmtId="0" fontId="7" fillId="0" borderId="0" xfId="0" applyFont="1" applyBorder="1"/>
    <xf numFmtId="0" fontId="7" fillId="0" borderId="5" xfId="0" applyFont="1" applyBorder="1" applyAlignment="1"/>
    <xf numFmtId="2" fontId="7" fillId="0" borderId="5" xfId="0" applyNumberFormat="1" applyFont="1" applyFill="1" applyBorder="1" applyAlignment="1"/>
    <xf numFmtId="2" fontId="7" fillId="0" borderId="0" xfId="0" applyNumberFormat="1" applyFont="1" applyBorder="1" applyAlignment="1">
      <alignment horizontal="right"/>
    </xf>
    <xf numFmtId="2" fontId="7" fillId="0" borderId="0" xfId="0" applyNumberFormat="1" applyFont="1" applyBorder="1" applyAlignment="1"/>
    <xf numFmtId="165" fontId="7" fillId="0" borderId="0" xfId="0" applyNumberFormat="1" applyFont="1" applyBorder="1"/>
    <xf numFmtId="0" fontId="7" fillId="2" borderId="23" xfId="0" applyFont="1" applyFill="1" applyBorder="1"/>
    <xf numFmtId="0" fontId="8" fillId="0" borderId="5" xfId="0" applyFont="1" applyBorder="1" applyAlignment="1">
      <alignment vertical="center"/>
    </xf>
    <xf numFmtId="165" fontId="7" fillId="0" borderId="5" xfId="0" applyNumberFormat="1" applyFont="1" applyBorder="1"/>
    <xf numFmtId="0" fontId="8" fillId="0" borderId="0" xfId="0" applyFont="1" applyBorder="1" applyAlignment="1">
      <alignment vertical="center"/>
    </xf>
    <xf numFmtId="2" fontId="7" fillId="0" borderId="5" xfId="0" applyNumberFormat="1" applyFont="1" applyBorder="1" applyAlignment="1">
      <alignment horizontal="right"/>
    </xf>
    <xf numFmtId="2" fontId="7" fillId="0" borderId="5" xfId="0" applyNumberFormat="1" applyFont="1" applyBorder="1"/>
    <xf numFmtId="2" fontId="7" fillId="0" borderId="0" xfId="0" applyNumberFormat="1" applyFont="1"/>
    <xf numFmtId="165" fontId="7" fillId="0" borderId="0" xfId="0" applyNumberFormat="1" applyFont="1"/>
    <xf numFmtId="0" fontId="7" fillId="2" borderId="3" xfId="0" applyFont="1" applyFill="1" applyBorder="1" applyAlignment="1">
      <alignment horizontal="left"/>
    </xf>
    <xf numFmtId="0" fontId="7" fillId="2" borderId="4" xfId="0" applyFont="1" applyFill="1" applyBorder="1"/>
    <xf numFmtId="165" fontId="7" fillId="2" borderId="8" xfId="0" applyNumberFormat="1" applyFont="1" applyFill="1" applyBorder="1"/>
    <xf numFmtId="0" fontId="7" fillId="2" borderId="5" xfId="0" applyFont="1" applyFill="1" applyBorder="1"/>
    <xf numFmtId="2" fontId="7" fillId="2" borderId="5" xfId="0" applyNumberFormat="1" applyFont="1" applyFill="1" applyBorder="1" applyAlignment="1">
      <alignment horizontal="right"/>
    </xf>
    <xf numFmtId="166" fontId="7" fillId="2" borderId="8" xfId="0" applyNumberFormat="1" applyFont="1" applyFill="1" applyBorder="1" applyAlignment="1">
      <alignment horizontal="center"/>
    </xf>
    <xf numFmtId="165" fontId="4" fillId="0" borderId="12" xfId="0" applyNumberFormat="1" applyFont="1" applyFill="1" applyBorder="1"/>
    <xf numFmtId="0" fontId="9" fillId="2" borderId="1" xfId="0" applyFont="1" applyFill="1" applyBorder="1"/>
    <xf numFmtId="0" fontId="11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left"/>
    </xf>
    <xf numFmtId="0" fontId="7" fillId="2" borderId="13" xfId="0" applyFont="1" applyFill="1" applyBorder="1"/>
    <xf numFmtId="0" fontId="11" fillId="2" borderId="1" xfId="0" applyFont="1" applyFill="1" applyBorder="1" applyAlignment="1"/>
    <xf numFmtId="0" fontId="7" fillId="2" borderId="5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0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276"/>
  <sheetViews>
    <sheetView tabSelected="1" zoomScale="80" zoomScaleNormal="80" workbookViewId="0">
      <selection sqref="A1:J1"/>
    </sheetView>
  </sheetViews>
  <sheetFormatPr defaultRowHeight="15"/>
  <cols>
    <col min="1" max="1" width="44.85546875" customWidth="1"/>
    <col min="2" max="2" width="30" customWidth="1"/>
    <col min="3" max="3" width="43.28515625" customWidth="1"/>
    <col min="6" max="6" width="12.42578125" customWidth="1"/>
    <col min="8" max="8" width="11.7109375" customWidth="1"/>
    <col min="9" max="9" width="15.85546875" customWidth="1"/>
    <col min="13" max="14" width="9.140625" customWidth="1"/>
    <col min="15" max="15" width="0.140625" customWidth="1"/>
  </cols>
  <sheetData>
    <row r="1" spans="1:10">
      <c r="A1" s="153" t="s">
        <v>52</v>
      </c>
      <c r="B1" s="153"/>
      <c r="C1" s="153"/>
      <c r="D1" s="153"/>
      <c r="E1" s="153"/>
      <c r="F1" s="153"/>
      <c r="G1" s="153"/>
      <c r="H1" s="153"/>
      <c r="I1" s="153"/>
      <c r="J1" s="153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s="11" customFormat="1" ht="15.75" thickTop="1">
      <c r="A3" s="27" t="s">
        <v>26</v>
      </c>
      <c r="B3" s="28"/>
      <c r="C3" s="8" t="s">
        <v>0</v>
      </c>
      <c r="D3" s="6" t="s">
        <v>1</v>
      </c>
      <c r="E3" s="6" t="s">
        <v>2</v>
      </c>
      <c r="F3" s="5" t="s">
        <v>3</v>
      </c>
      <c r="G3" s="5" t="s">
        <v>51</v>
      </c>
      <c r="H3" s="27" t="s">
        <v>8</v>
      </c>
      <c r="I3" s="8" t="s">
        <v>4</v>
      </c>
      <c r="J3" s="5" t="s">
        <v>5</v>
      </c>
    </row>
    <row r="4" spans="1:10">
      <c r="A4" s="143" t="s">
        <v>45</v>
      </c>
      <c r="B4" s="144" t="s">
        <v>10</v>
      </c>
      <c r="C4" s="30" t="s">
        <v>15</v>
      </c>
      <c r="D4" s="23">
        <v>3</v>
      </c>
      <c r="E4" s="23">
        <v>8</v>
      </c>
      <c r="F4" s="23">
        <v>71.39</v>
      </c>
      <c r="G4" s="17">
        <f t="shared" ref="G4:G11" si="0">(F4)+((2*D4*(D4+1))/(E4-D4-1))</f>
        <v>77.39</v>
      </c>
      <c r="H4" s="17">
        <f t="shared" ref="H4:H11" si="1">G4-G$12</f>
        <v>0</v>
      </c>
      <c r="I4" s="25">
        <f t="shared" ref="I4:I11" si="2">EXP(-0.5*H4)</f>
        <v>1</v>
      </c>
      <c r="J4" s="17">
        <f t="shared" ref="J4:J12" si="3">I4/I$12</f>
        <v>0.71658478330525721</v>
      </c>
    </row>
    <row r="5" spans="1:10">
      <c r="A5" s="143"/>
      <c r="B5" s="144"/>
      <c r="C5" s="4" t="s">
        <v>14</v>
      </c>
      <c r="D5" s="23">
        <v>4</v>
      </c>
      <c r="E5" s="23">
        <v>8</v>
      </c>
      <c r="F5" s="23">
        <v>71.73</v>
      </c>
      <c r="G5" s="17">
        <f t="shared" si="0"/>
        <v>85.063333333333333</v>
      </c>
      <c r="H5" s="17">
        <f t="shared" si="1"/>
        <v>7.673333333333332</v>
      </c>
      <c r="I5" s="25">
        <f t="shared" si="2"/>
        <v>2.1565366224590449E-2</v>
      </c>
      <c r="J5" s="17">
        <f t="shared" si="3"/>
        <v>1.545341328294666E-2</v>
      </c>
    </row>
    <row r="6" spans="1:10">
      <c r="A6" s="143"/>
      <c r="B6" s="144"/>
      <c r="C6" s="4" t="s">
        <v>17</v>
      </c>
      <c r="D6" s="23">
        <v>5</v>
      </c>
      <c r="E6" s="23">
        <v>8</v>
      </c>
      <c r="F6" s="23">
        <v>71.760000000000005</v>
      </c>
      <c r="G6" s="17">
        <f t="shared" si="0"/>
        <v>101.76</v>
      </c>
      <c r="H6" s="17">
        <f t="shared" si="1"/>
        <v>24.370000000000005</v>
      </c>
      <c r="I6" s="25">
        <f t="shared" si="2"/>
        <v>5.1064812077482141E-6</v>
      </c>
      <c r="J6" s="17">
        <f t="shared" si="3"/>
        <v>3.6592267297066219E-6</v>
      </c>
    </row>
    <row r="7" spans="1:10">
      <c r="A7" s="143"/>
      <c r="B7" s="144"/>
      <c r="C7" s="4" t="s">
        <v>18</v>
      </c>
      <c r="D7" s="23">
        <v>4</v>
      </c>
      <c r="E7" s="23">
        <v>8</v>
      </c>
      <c r="F7" s="23">
        <v>73.19</v>
      </c>
      <c r="G7" s="17">
        <f t="shared" si="0"/>
        <v>86.523333333333326</v>
      </c>
      <c r="H7" s="17">
        <f t="shared" si="1"/>
        <v>9.1333333333333258</v>
      </c>
      <c r="I7" s="25">
        <f t="shared" si="2"/>
        <v>1.0392543858217779E-2</v>
      </c>
      <c r="J7" s="17">
        <f t="shared" si="3"/>
        <v>7.4471387886313684E-3</v>
      </c>
    </row>
    <row r="8" spans="1:10">
      <c r="A8" s="143"/>
      <c r="B8" s="144"/>
      <c r="C8" s="4" t="s">
        <v>13</v>
      </c>
      <c r="D8" s="23">
        <v>4</v>
      </c>
      <c r="E8" s="23">
        <v>8</v>
      </c>
      <c r="F8" s="23">
        <v>73.239999999999995</v>
      </c>
      <c r="G8" s="17">
        <f t="shared" si="0"/>
        <v>86.573333333333323</v>
      </c>
      <c r="H8" s="17">
        <f t="shared" si="1"/>
        <v>9.1833333333333229</v>
      </c>
      <c r="I8" s="25">
        <f t="shared" si="2"/>
        <v>1.0135951036108985E-2</v>
      </c>
      <c r="J8" s="17">
        <f t="shared" si="3"/>
        <v>7.2632682768028539E-3</v>
      </c>
    </row>
    <row r="9" spans="1:10">
      <c r="A9" s="143"/>
      <c r="B9" s="144"/>
      <c r="C9" s="4" t="s">
        <v>16</v>
      </c>
      <c r="D9" s="23">
        <v>3</v>
      </c>
      <c r="E9" s="23">
        <v>8</v>
      </c>
      <c r="F9" s="23">
        <v>76.489999999999995</v>
      </c>
      <c r="G9" s="17">
        <f t="shared" si="0"/>
        <v>82.49</v>
      </c>
      <c r="H9" s="17">
        <f t="shared" si="1"/>
        <v>5.0999999999999943</v>
      </c>
      <c r="I9" s="25">
        <f t="shared" si="2"/>
        <v>7.8081666001153377E-2</v>
      </c>
      <c r="J9" s="17">
        <f t="shared" si="3"/>
        <v>5.5952133711549959E-2</v>
      </c>
    </row>
    <row r="10" spans="1:10">
      <c r="A10" s="143"/>
      <c r="B10" s="144"/>
      <c r="C10" s="10" t="s">
        <v>20</v>
      </c>
      <c r="D10" s="10">
        <v>2</v>
      </c>
      <c r="E10" s="10">
        <v>8</v>
      </c>
      <c r="F10" s="23">
        <v>77.77</v>
      </c>
      <c r="G10" s="17">
        <f t="shared" si="0"/>
        <v>80.17</v>
      </c>
      <c r="H10" s="17">
        <f t="shared" si="1"/>
        <v>2.7800000000000011</v>
      </c>
      <c r="I10" s="25">
        <f t="shared" si="2"/>
        <v>0.24907530463166805</v>
      </c>
      <c r="J10" s="17">
        <f t="shared" si="3"/>
        <v>0.17848357319617478</v>
      </c>
    </row>
    <row r="11" spans="1:10">
      <c r="A11" s="143"/>
      <c r="B11" s="144"/>
      <c r="C11" s="30" t="s">
        <v>19</v>
      </c>
      <c r="D11" s="23">
        <v>3</v>
      </c>
      <c r="E11" s="23">
        <v>8</v>
      </c>
      <c r="F11" s="23">
        <v>78.67</v>
      </c>
      <c r="G11" s="17">
        <f t="shared" si="0"/>
        <v>84.67</v>
      </c>
      <c r="H11" s="17">
        <f t="shared" si="1"/>
        <v>7.2800000000000011</v>
      </c>
      <c r="I11" s="25">
        <f t="shared" si="2"/>
        <v>2.6252343965687947E-2</v>
      </c>
      <c r="J11" s="17">
        <f t="shared" si="3"/>
        <v>1.8812030211907575E-2</v>
      </c>
    </row>
    <row r="12" spans="1:10">
      <c r="A12" s="73"/>
      <c r="B12" s="10"/>
      <c r="C12" s="30"/>
      <c r="D12" s="23"/>
      <c r="E12" s="23"/>
      <c r="F12" s="39" t="s">
        <v>6</v>
      </c>
      <c r="G12" s="17">
        <f>G4</f>
        <v>77.39</v>
      </c>
      <c r="H12" s="17" t="s">
        <v>7</v>
      </c>
      <c r="I12" s="25">
        <f>SUM(I4:I11)</f>
        <v>1.3955082821986342</v>
      </c>
      <c r="J12" s="17">
        <f t="shared" si="3"/>
        <v>1</v>
      </c>
    </row>
    <row r="13" spans="1:10" s="67" customFormat="1">
      <c r="A13" s="70"/>
      <c r="B13" s="49"/>
      <c r="C13" s="91"/>
      <c r="D13" s="24"/>
      <c r="E13" s="24"/>
      <c r="F13" s="24"/>
      <c r="G13" s="24"/>
      <c r="H13" s="24"/>
      <c r="I13" s="24"/>
      <c r="J13" s="24"/>
    </row>
    <row r="14" spans="1:10">
      <c r="A14" s="23"/>
      <c r="B14" s="23"/>
      <c r="C14" s="52" t="s">
        <v>0</v>
      </c>
      <c r="D14" s="80" t="s">
        <v>1</v>
      </c>
      <c r="E14" s="80" t="s">
        <v>2</v>
      </c>
      <c r="F14" s="81" t="s">
        <v>3</v>
      </c>
      <c r="G14" s="81" t="s">
        <v>51</v>
      </c>
      <c r="H14" s="33" t="s">
        <v>8</v>
      </c>
      <c r="I14" s="52" t="s">
        <v>4</v>
      </c>
      <c r="J14" s="81" t="s">
        <v>5</v>
      </c>
    </row>
    <row r="15" spans="1:10">
      <c r="A15" s="143" t="s">
        <v>46</v>
      </c>
      <c r="B15" s="144" t="s">
        <v>10</v>
      </c>
      <c r="C15" s="15" t="s">
        <v>31</v>
      </c>
      <c r="D15" s="10">
        <v>4</v>
      </c>
      <c r="E15" s="10">
        <v>8</v>
      </c>
      <c r="F15" s="23">
        <v>65.59</v>
      </c>
      <c r="G15" s="17">
        <f>(F15)+((2*D15*(D15+1))/(E15-D15-1))</f>
        <v>78.923333333333332</v>
      </c>
      <c r="H15" s="17">
        <f t="shared" ref="H15:H22" si="4">G15-G$23</f>
        <v>0</v>
      </c>
      <c r="I15" s="25">
        <f>EXP(-0.5*H15)</f>
        <v>1</v>
      </c>
      <c r="J15" s="17">
        <f t="shared" ref="J15:J23" si="5">I15/I$23</f>
        <v>0.4194512691334048</v>
      </c>
    </row>
    <row r="16" spans="1:10">
      <c r="A16" s="143"/>
      <c r="B16" s="144"/>
      <c r="C16" s="15" t="s">
        <v>32</v>
      </c>
      <c r="D16" s="10">
        <v>5</v>
      </c>
      <c r="E16" s="10">
        <v>8</v>
      </c>
      <c r="F16" s="23">
        <v>69.63</v>
      </c>
      <c r="G16" s="17">
        <f t="shared" ref="G16:G21" si="6">(F16)+((2*D16*(D16+1))/(E16-D16-1))</f>
        <v>99.63</v>
      </c>
      <c r="H16" s="17">
        <f t="shared" si="4"/>
        <v>20.706666666666663</v>
      </c>
      <c r="I16" s="25">
        <f t="shared" ref="I16:I22" si="7">EXP(-0.5*H16)</f>
        <v>3.1886324685496059E-5</v>
      </c>
      <c r="J16" s="17">
        <f t="shared" si="5"/>
        <v>1.3374759357331137E-5</v>
      </c>
    </row>
    <row r="17" spans="1:15">
      <c r="A17" s="143"/>
      <c r="B17" s="144"/>
      <c r="C17" s="15" t="s">
        <v>22</v>
      </c>
      <c r="D17" s="10">
        <v>3</v>
      </c>
      <c r="E17" s="10">
        <v>8</v>
      </c>
      <c r="F17" s="23">
        <v>73.87</v>
      </c>
      <c r="G17" s="17">
        <f t="shared" si="6"/>
        <v>79.87</v>
      </c>
      <c r="H17" s="17">
        <f t="shared" si="4"/>
        <v>0.94666666666667254</v>
      </c>
      <c r="I17" s="25">
        <f t="shared" si="7"/>
        <v>0.62292239576842123</v>
      </c>
      <c r="J17" s="17">
        <f t="shared" si="5"/>
        <v>0.26128558947668534</v>
      </c>
    </row>
    <row r="18" spans="1:15">
      <c r="A18" s="143"/>
      <c r="B18" s="144"/>
      <c r="C18" s="15" t="s">
        <v>33</v>
      </c>
      <c r="D18" s="10">
        <v>4</v>
      </c>
      <c r="E18" s="10">
        <v>8</v>
      </c>
      <c r="F18" s="23">
        <v>74.2</v>
      </c>
      <c r="G18" s="17">
        <f>(F18)+((2*D18*(D18+1))/(E18-D18-1))</f>
        <v>87.533333333333331</v>
      </c>
      <c r="H18" s="17">
        <f t="shared" si="4"/>
        <v>8.61</v>
      </c>
      <c r="I18" s="25">
        <f t="shared" si="7"/>
        <v>1.3500885541802265E-2</v>
      </c>
      <c r="J18" s="17">
        <f t="shared" si="5"/>
        <v>5.6629635749337959E-3</v>
      </c>
    </row>
    <row r="19" spans="1:15">
      <c r="A19" s="143"/>
      <c r="B19" s="144"/>
      <c r="C19" s="15" t="s">
        <v>34</v>
      </c>
      <c r="D19" s="10">
        <v>4</v>
      </c>
      <c r="E19" s="10">
        <v>8</v>
      </c>
      <c r="F19" s="23">
        <v>75.25</v>
      </c>
      <c r="G19" s="17">
        <f t="shared" si="6"/>
        <v>88.583333333333329</v>
      </c>
      <c r="H19" s="17">
        <f t="shared" si="4"/>
        <v>9.6599999999999966</v>
      </c>
      <c r="I19" s="25">
        <f t="shared" si="7"/>
        <v>7.9865212659555162E-3</v>
      </c>
      <c r="J19" s="17">
        <f t="shared" si="5"/>
        <v>3.3499564809659683E-3</v>
      </c>
    </row>
    <row r="20" spans="1:15">
      <c r="A20" s="143"/>
      <c r="B20" s="144"/>
      <c r="C20" s="10" t="s">
        <v>21</v>
      </c>
      <c r="D20" s="10">
        <v>3</v>
      </c>
      <c r="E20" s="10">
        <v>8</v>
      </c>
      <c r="F20" s="23">
        <v>76.69</v>
      </c>
      <c r="G20" s="17">
        <f t="shared" si="6"/>
        <v>82.69</v>
      </c>
      <c r="H20" s="17">
        <f t="shared" si="4"/>
        <v>3.7666666666666657</v>
      </c>
      <c r="I20" s="25">
        <f t="shared" si="7"/>
        <v>0.15208231885270759</v>
      </c>
      <c r="J20" s="17">
        <f t="shared" si="5"/>
        <v>6.3791121655519339E-2</v>
      </c>
    </row>
    <row r="21" spans="1:15">
      <c r="A21" s="143"/>
      <c r="B21" s="144"/>
      <c r="C21" s="10" t="s">
        <v>20</v>
      </c>
      <c r="D21" s="10">
        <v>2</v>
      </c>
      <c r="E21" s="10">
        <v>8</v>
      </c>
      <c r="F21" s="23">
        <v>77.77</v>
      </c>
      <c r="G21" s="17">
        <f t="shared" si="6"/>
        <v>80.17</v>
      </c>
      <c r="H21" s="17">
        <f t="shared" si="4"/>
        <v>1.2466666666666697</v>
      </c>
      <c r="I21" s="25">
        <f t="shared" si="7"/>
        <v>0.53615427473168764</v>
      </c>
      <c r="J21" s="17">
        <f t="shared" si="5"/>
        <v>0.22489059098750658</v>
      </c>
    </row>
    <row r="22" spans="1:15">
      <c r="A22" s="143"/>
      <c r="B22" s="144"/>
      <c r="C22" s="15" t="s">
        <v>23</v>
      </c>
      <c r="D22" s="10">
        <v>3</v>
      </c>
      <c r="E22" s="10">
        <v>8</v>
      </c>
      <c r="F22" s="23">
        <v>78.86</v>
      </c>
      <c r="G22" s="17">
        <f>(F22)+((2*D22*(D22+1))/(E22-D22-1))</f>
        <v>84.86</v>
      </c>
      <c r="H22" s="17">
        <f t="shared" si="4"/>
        <v>5.9366666666666674</v>
      </c>
      <c r="I22" s="25">
        <f t="shared" si="7"/>
        <v>5.1388887143339036E-2</v>
      </c>
      <c r="J22" s="17">
        <f t="shared" si="5"/>
        <v>2.155513393162687E-2</v>
      </c>
    </row>
    <row r="23" spans="1:15" s="67" customFormat="1">
      <c r="A23" s="73"/>
      <c r="B23" s="10"/>
      <c r="C23" s="23"/>
      <c r="D23" s="23"/>
      <c r="E23" s="23"/>
      <c r="F23" s="39" t="s">
        <v>6</v>
      </c>
      <c r="G23" s="17">
        <f>G15</f>
        <v>78.923333333333332</v>
      </c>
      <c r="H23" s="17"/>
      <c r="I23" s="25">
        <f>SUM(I15:I22)</f>
        <v>2.3840671696285987</v>
      </c>
      <c r="J23" s="17">
        <f t="shared" si="5"/>
        <v>1</v>
      </c>
    </row>
    <row r="24" spans="1:15" s="2" customFormat="1">
      <c r="A24" s="70"/>
      <c r="B24" s="49"/>
      <c r="C24" s="92"/>
      <c r="D24" s="31"/>
      <c r="E24" s="31"/>
      <c r="F24" s="31"/>
      <c r="G24" s="31"/>
      <c r="H24" s="31"/>
      <c r="I24" s="31"/>
      <c r="J24" s="31"/>
    </row>
    <row r="25" spans="1:15" s="2" customFormat="1">
      <c r="A25" s="141" t="s">
        <v>48</v>
      </c>
      <c r="B25" s="139" t="s">
        <v>10</v>
      </c>
      <c r="C25" s="59" t="s">
        <v>28</v>
      </c>
      <c r="D25" s="93"/>
      <c r="E25" s="94"/>
      <c r="F25" s="94"/>
      <c r="G25" s="82" t="s">
        <v>51</v>
      </c>
      <c r="H25" s="54" t="s">
        <v>8</v>
      </c>
      <c r="I25" s="83" t="s">
        <v>4</v>
      </c>
      <c r="J25" s="82" t="s">
        <v>5</v>
      </c>
      <c r="K25" s="18"/>
      <c r="L25" s="18"/>
    </row>
    <row r="26" spans="1:15" s="2" customFormat="1">
      <c r="A26" s="141"/>
      <c r="B26" s="139"/>
      <c r="C26" s="77" t="s">
        <v>15</v>
      </c>
      <c r="D26" s="95"/>
      <c r="E26" s="96"/>
      <c r="F26" s="97"/>
      <c r="G26" s="98">
        <v>77.39</v>
      </c>
      <c r="H26" s="78">
        <f>G26-G$30</f>
        <v>0</v>
      </c>
      <c r="I26" s="100">
        <f>EXP(-0.5*H26)</f>
        <v>1</v>
      </c>
      <c r="J26" s="99">
        <f>I26/I$30</f>
        <v>0.49924650150087668</v>
      </c>
      <c r="K26" s="18"/>
      <c r="L26" s="18"/>
      <c r="O26" s="36"/>
    </row>
    <row r="27" spans="1:15" s="2" customFormat="1">
      <c r="A27" s="141"/>
      <c r="B27" s="139"/>
      <c r="C27" s="58" t="s">
        <v>31</v>
      </c>
      <c r="D27" s="95"/>
      <c r="E27" s="96"/>
      <c r="F27" s="97"/>
      <c r="G27" s="101">
        <v>78.923333333333332</v>
      </c>
      <c r="H27" s="42">
        <f>G27-G$30</f>
        <v>1.5333333333333314</v>
      </c>
      <c r="I27" s="102">
        <f t="shared" ref="I27:I29" si="8">EXP(-0.5*H27)</f>
        <v>0.4645590203609119</v>
      </c>
      <c r="J27" s="79">
        <f>I27/I$30</f>
        <v>0.23192946565585981</v>
      </c>
      <c r="K27" s="18"/>
      <c r="L27" s="18"/>
    </row>
    <row r="28" spans="1:15" s="2" customFormat="1">
      <c r="A28" s="141"/>
      <c r="B28" s="139"/>
      <c r="C28" s="57" t="s">
        <v>22</v>
      </c>
      <c r="D28" s="95"/>
      <c r="E28" s="96"/>
      <c r="F28" s="97"/>
      <c r="G28" s="101">
        <v>79.87</v>
      </c>
      <c r="H28" s="79">
        <f>G28-G$30</f>
        <v>2.480000000000004</v>
      </c>
      <c r="I28" s="102">
        <f t="shared" si="8"/>
        <v>0.28938421793905006</v>
      </c>
      <c r="J28" s="79">
        <f>I28/I$30</f>
        <v>0.14447405839563798</v>
      </c>
      <c r="K28" s="18"/>
      <c r="L28" s="18"/>
      <c r="O28" s="16"/>
    </row>
    <row r="29" spans="1:15" s="2" customFormat="1">
      <c r="A29" s="141"/>
      <c r="B29" s="139"/>
      <c r="C29" s="84" t="s">
        <v>20</v>
      </c>
      <c r="D29" s="95"/>
      <c r="E29" s="96"/>
      <c r="F29" s="97"/>
      <c r="G29" s="101">
        <v>80.17</v>
      </c>
      <c r="H29" s="79">
        <f>G29-G$30</f>
        <v>2.7800000000000011</v>
      </c>
      <c r="I29" s="102">
        <f t="shared" si="8"/>
        <v>0.24907530463166805</v>
      </c>
      <c r="J29" s="79">
        <f>I29/I$30</f>
        <v>0.12434997444762538</v>
      </c>
      <c r="K29" s="18"/>
      <c r="L29" s="18"/>
    </row>
    <row r="30" spans="1:15" s="19" customFormat="1" ht="15.75" thickBot="1">
      <c r="A30" s="142"/>
      <c r="B30" s="140"/>
      <c r="C30" s="65"/>
      <c r="D30" s="103"/>
      <c r="E30" s="104"/>
      <c r="F30" s="44" t="s">
        <v>6</v>
      </c>
      <c r="G30" s="105">
        <f>VALUE(G26)</f>
        <v>77.39</v>
      </c>
      <c r="H30" s="85" t="s">
        <v>7</v>
      </c>
      <c r="I30" s="45">
        <f>SUM(I26:I29)</f>
        <v>2.0030185429316303</v>
      </c>
      <c r="J30" s="106">
        <f>I30/I$30</f>
        <v>1</v>
      </c>
    </row>
    <row r="31" spans="1:15" ht="15.75" thickTop="1">
      <c r="A31" s="31"/>
      <c r="B31" s="31"/>
      <c r="C31" s="31"/>
      <c r="D31" s="107"/>
      <c r="E31" s="108"/>
      <c r="F31" s="32"/>
      <c r="G31" s="32"/>
      <c r="H31" s="109"/>
      <c r="I31" s="31"/>
      <c r="J31" s="31"/>
      <c r="K31" s="67"/>
      <c r="L31" s="68"/>
    </row>
    <row r="32" spans="1:15" ht="15.75" thickBot="1">
      <c r="A32" s="31"/>
      <c r="B32" s="31"/>
      <c r="C32" s="21"/>
      <c r="D32" s="107"/>
      <c r="E32" s="108"/>
      <c r="F32" s="32"/>
      <c r="G32" s="32"/>
      <c r="H32" s="109"/>
      <c r="I32" s="31"/>
      <c r="J32" s="31"/>
      <c r="K32" s="67"/>
      <c r="L32" s="68"/>
    </row>
    <row r="33" spans="1:12" s="11" customFormat="1" ht="15.75" thickTop="1">
      <c r="A33" s="27" t="s">
        <v>26</v>
      </c>
      <c r="B33" s="28"/>
      <c r="C33" s="8" t="s">
        <v>0</v>
      </c>
      <c r="D33" s="6" t="s">
        <v>1</v>
      </c>
      <c r="E33" s="6" t="s">
        <v>2</v>
      </c>
      <c r="F33" s="5" t="s">
        <v>3</v>
      </c>
      <c r="G33" s="5" t="s">
        <v>51</v>
      </c>
      <c r="H33" s="27" t="s">
        <v>8</v>
      </c>
      <c r="I33" s="8" t="s">
        <v>4</v>
      </c>
      <c r="J33" s="5" t="s">
        <v>5</v>
      </c>
      <c r="K33" s="75"/>
      <c r="L33" s="41"/>
    </row>
    <row r="34" spans="1:12" s="67" customFormat="1">
      <c r="A34" s="143" t="s">
        <v>39</v>
      </c>
      <c r="B34" s="144" t="s">
        <v>10</v>
      </c>
      <c r="C34" s="30" t="s">
        <v>15</v>
      </c>
      <c r="D34" s="47">
        <v>3</v>
      </c>
      <c r="E34" s="47">
        <v>8</v>
      </c>
      <c r="F34" s="39">
        <v>43.68</v>
      </c>
      <c r="G34" s="17">
        <f t="shared" ref="G34:G41" si="9">(F34)+((2*D34*(D34+1))/(E34-D34-1))</f>
        <v>49.68</v>
      </c>
      <c r="H34" s="17">
        <f t="shared" ref="H34:H41" si="10">G34-G$42</f>
        <v>1.7000000000000028</v>
      </c>
      <c r="I34" s="25">
        <f t="shared" ref="I34:I41" si="11">EXP(-0.5*H34)</f>
        <v>0.42741493194872604</v>
      </c>
      <c r="J34" s="17">
        <f t="shared" ref="J34:J42" si="12">I34/I$42</f>
        <v>0.26202671983685794</v>
      </c>
      <c r="K34" s="12"/>
      <c r="L34" s="40"/>
    </row>
    <row r="35" spans="1:12" s="67" customFormat="1">
      <c r="A35" s="143"/>
      <c r="B35" s="144"/>
      <c r="C35" s="23" t="s">
        <v>14</v>
      </c>
      <c r="D35" s="47">
        <v>4</v>
      </c>
      <c r="E35" s="47">
        <v>8</v>
      </c>
      <c r="F35" s="39">
        <v>45.02</v>
      </c>
      <c r="G35" s="17">
        <f t="shared" si="9"/>
        <v>58.353333333333339</v>
      </c>
      <c r="H35" s="17">
        <f t="shared" si="10"/>
        <v>10.373333333333342</v>
      </c>
      <c r="I35" s="25">
        <f t="shared" si="11"/>
        <v>5.5906111609869058E-3</v>
      </c>
      <c r="J35" s="17">
        <f t="shared" si="12"/>
        <v>3.4273241173812326E-3</v>
      </c>
      <c r="K35" s="12"/>
      <c r="L35" s="40"/>
    </row>
    <row r="36" spans="1:12" s="67" customFormat="1">
      <c r="A36" s="143"/>
      <c r="B36" s="144"/>
      <c r="C36" s="15" t="s">
        <v>20</v>
      </c>
      <c r="D36" s="47">
        <v>2</v>
      </c>
      <c r="E36" s="47">
        <v>8</v>
      </c>
      <c r="F36" s="48">
        <v>45.58</v>
      </c>
      <c r="G36" s="17">
        <f t="shared" si="9"/>
        <v>47.98</v>
      </c>
      <c r="H36" s="17">
        <f t="shared" si="10"/>
        <v>0</v>
      </c>
      <c r="I36" s="25">
        <f t="shared" si="11"/>
        <v>1</v>
      </c>
      <c r="J36" s="17">
        <f t="shared" si="12"/>
        <v>0.61304999018679918</v>
      </c>
      <c r="K36" s="12"/>
      <c r="L36" s="40"/>
    </row>
    <row r="37" spans="1:12" s="67" customFormat="1">
      <c r="A37" s="143"/>
      <c r="B37" s="144"/>
      <c r="C37" s="23" t="s">
        <v>13</v>
      </c>
      <c r="D37" s="47">
        <v>4</v>
      </c>
      <c r="E37" s="47">
        <v>8</v>
      </c>
      <c r="F37" s="39">
        <v>45.63</v>
      </c>
      <c r="G37" s="17">
        <f t="shared" si="9"/>
        <v>58.963333333333338</v>
      </c>
      <c r="H37" s="17">
        <f t="shared" si="10"/>
        <v>10.983333333333341</v>
      </c>
      <c r="I37" s="25">
        <f t="shared" si="11"/>
        <v>4.1209701638981648E-3</v>
      </c>
      <c r="J37" s="17">
        <f t="shared" si="12"/>
        <v>2.5263607185378621E-3</v>
      </c>
      <c r="K37" s="12"/>
      <c r="L37" s="40"/>
    </row>
    <row r="38" spans="1:12" s="67" customFormat="1">
      <c r="A38" s="143"/>
      <c r="B38" s="144"/>
      <c r="C38" s="15" t="s">
        <v>16</v>
      </c>
      <c r="D38" s="47">
        <v>3</v>
      </c>
      <c r="E38" s="47">
        <v>8</v>
      </c>
      <c r="F38" s="48">
        <v>46.5</v>
      </c>
      <c r="G38" s="17">
        <f t="shared" si="9"/>
        <v>52.5</v>
      </c>
      <c r="H38" s="17">
        <f t="shared" si="10"/>
        <v>4.5200000000000031</v>
      </c>
      <c r="I38" s="25">
        <f t="shared" si="11"/>
        <v>0.10435048475476486</v>
      </c>
      <c r="J38" s="17">
        <f t="shared" si="12"/>
        <v>6.3972063654896341E-2</v>
      </c>
      <c r="K38" s="12"/>
      <c r="L38" s="40"/>
    </row>
    <row r="39" spans="1:12" s="67" customFormat="1">
      <c r="A39" s="143"/>
      <c r="B39" s="144"/>
      <c r="C39" s="23" t="s">
        <v>18</v>
      </c>
      <c r="D39" s="47">
        <v>4</v>
      </c>
      <c r="E39" s="47">
        <v>8</v>
      </c>
      <c r="F39" s="39">
        <v>46.59</v>
      </c>
      <c r="G39" s="17">
        <f t="shared" si="9"/>
        <v>59.923333333333339</v>
      </c>
      <c r="H39" s="17">
        <f t="shared" si="10"/>
        <v>11.943333333333342</v>
      </c>
      <c r="I39" s="25">
        <f t="shared" si="11"/>
        <v>2.5499878955488136E-3</v>
      </c>
      <c r="J39" s="17">
        <f t="shared" si="12"/>
        <v>1.563270054342657E-3</v>
      </c>
      <c r="K39" s="12"/>
      <c r="L39" s="40"/>
    </row>
    <row r="40" spans="1:12" s="67" customFormat="1">
      <c r="A40" s="143"/>
      <c r="B40" s="144"/>
      <c r="C40" s="15" t="s">
        <v>19</v>
      </c>
      <c r="D40" s="47">
        <v>3</v>
      </c>
      <c r="E40" s="47">
        <v>8</v>
      </c>
      <c r="F40" s="17">
        <v>46.86</v>
      </c>
      <c r="G40" s="17">
        <f t="shared" si="9"/>
        <v>52.86</v>
      </c>
      <c r="H40" s="17">
        <f t="shared" si="10"/>
        <v>4.8800000000000026</v>
      </c>
      <c r="I40" s="25">
        <f t="shared" si="11"/>
        <v>8.7160851461981187E-2</v>
      </c>
      <c r="J40" s="17">
        <f t="shared" si="12"/>
        <v>5.343395913344063E-2</v>
      </c>
      <c r="K40" s="12"/>
      <c r="L40" s="40"/>
    </row>
    <row r="41" spans="1:12" s="67" customFormat="1">
      <c r="A41" s="143"/>
      <c r="B41" s="144"/>
      <c r="C41" s="23" t="s">
        <v>17</v>
      </c>
      <c r="D41" s="47">
        <v>5</v>
      </c>
      <c r="E41" s="47">
        <v>8</v>
      </c>
      <c r="F41" s="17">
        <v>46.96</v>
      </c>
      <c r="G41" s="17">
        <f t="shared" si="9"/>
        <v>76.960000000000008</v>
      </c>
      <c r="H41" s="17">
        <f t="shared" si="10"/>
        <v>28.980000000000011</v>
      </c>
      <c r="I41" s="25">
        <f t="shared" si="11"/>
        <v>5.0941644084520216E-7</v>
      </c>
      <c r="J41" s="17">
        <f t="shared" si="12"/>
        <v>3.1229774406114538E-7</v>
      </c>
      <c r="K41" s="12"/>
      <c r="L41" s="40"/>
    </row>
    <row r="42" spans="1:12" s="67" customFormat="1">
      <c r="A42" s="73"/>
      <c r="B42" s="10"/>
      <c r="C42" s="23"/>
      <c r="D42" s="23"/>
      <c r="E42" s="23"/>
      <c r="F42" s="39" t="s">
        <v>6</v>
      </c>
      <c r="G42" s="39">
        <f>VALUE(G36)</f>
        <v>47.98</v>
      </c>
      <c r="H42" s="17" t="s">
        <v>7</v>
      </c>
      <c r="I42" s="25">
        <f>SUM(I34:I41)</f>
        <v>1.6311883468023469</v>
      </c>
      <c r="J42" s="17">
        <f t="shared" si="12"/>
        <v>1</v>
      </c>
      <c r="K42" s="12"/>
      <c r="L42" s="40"/>
    </row>
    <row r="43" spans="1:12" s="67" customFormat="1">
      <c r="A43" s="70"/>
      <c r="B43" s="49"/>
      <c r="C43" s="24"/>
      <c r="D43" s="24"/>
      <c r="E43" s="24"/>
      <c r="F43" s="24"/>
      <c r="G43" s="24"/>
      <c r="H43" s="24"/>
      <c r="I43" s="24"/>
      <c r="J43" s="24"/>
    </row>
    <row r="44" spans="1:12" s="67" customFormat="1">
      <c r="A44" s="143" t="s">
        <v>40</v>
      </c>
      <c r="B44" s="144" t="s">
        <v>10</v>
      </c>
      <c r="C44" s="52" t="s">
        <v>0</v>
      </c>
      <c r="D44" s="80" t="s">
        <v>1</v>
      </c>
      <c r="E44" s="80" t="s">
        <v>2</v>
      </c>
      <c r="F44" s="81" t="s">
        <v>3</v>
      </c>
      <c r="G44" s="81" t="s">
        <v>51</v>
      </c>
      <c r="H44" s="33" t="s">
        <v>8</v>
      </c>
      <c r="I44" s="52" t="s">
        <v>4</v>
      </c>
      <c r="J44" s="81" t="s">
        <v>5</v>
      </c>
    </row>
    <row r="45" spans="1:12" s="67" customFormat="1">
      <c r="A45" s="143"/>
      <c r="B45" s="144"/>
      <c r="C45" s="30" t="s">
        <v>31</v>
      </c>
      <c r="D45" s="26">
        <v>4</v>
      </c>
      <c r="E45" s="26">
        <v>8</v>
      </c>
      <c r="F45" s="46">
        <v>42.98</v>
      </c>
      <c r="G45" s="17">
        <f>(F45)+((2*D45*(D45+1))/(E45-D45-1))</f>
        <v>56.313333333333333</v>
      </c>
      <c r="H45" s="17">
        <f t="shared" ref="H45:H52" si="13">G45-G$53</f>
        <v>8.3333333333333357</v>
      </c>
      <c r="I45" s="25">
        <f>EXP(-0.5*H45)</f>
        <v>1.55038535990093E-2</v>
      </c>
      <c r="J45" s="17">
        <f t="shared" ref="J45:J53" si="14">I45/I$53</f>
        <v>8.5936330566651637E-3</v>
      </c>
    </row>
    <row r="46" spans="1:12" s="67" customFormat="1">
      <c r="A46" s="143"/>
      <c r="B46" s="144"/>
      <c r="C46" s="30" t="s">
        <v>22</v>
      </c>
      <c r="D46" s="47">
        <v>3</v>
      </c>
      <c r="E46" s="47">
        <v>8</v>
      </c>
      <c r="F46" s="46">
        <v>43.29</v>
      </c>
      <c r="G46" s="17">
        <f t="shared" ref="G46:G52" si="15">(F46)+((2*D46*(D46+1))/(E46-D46-1))</f>
        <v>49.29</v>
      </c>
      <c r="H46" s="17">
        <f t="shared" si="13"/>
        <v>1.3100000000000023</v>
      </c>
      <c r="I46" s="25">
        <f t="shared" ref="I46:I52" si="16">EXP(-0.5*H46)</f>
        <v>0.51944206258704761</v>
      </c>
      <c r="J46" s="17">
        <f t="shared" si="14"/>
        <v>0.28792160939623623</v>
      </c>
    </row>
    <row r="47" spans="1:12" s="67" customFormat="1">
      <c r="A47" s="143"/>
      <c r="B47" s="144"/>
      <c r="C47" s="30" t="s">
        <v>32</v>
      </c>
      <c r="D47" s="26">
        <v>5</v>
      </c>
      <c r="E47" s="47">
        <v>8</v>
      </c>
      <c r="F47" s="46">
        <v>43.97</v>
      </c>
      <c r="G47" s="17">
        <f t="shared" si="15"/>
        <v>73.97</v>
      </c>
      <c r="H47" s="17">
        <f t="shared" si="13"/>
        <v>25.990000000000002</v>
      </c>
      <c r="I47" s="25">
        <f t="shared" si="16"/>
        <v>2.2716593552826623E-6</v>
      </c>
      <c r="J47" s="17">
        <f t="shared" si="14"/>
        <v>1.2591583637172122E-6</v>
      </c>
    </row>
    <row r="48" spans="1:12" s="67" customFormat="1">
      <c r="A48" s="143"/>
      <c r="B48" s="144"/>
      <c r="C48" s="30" t="s">
        <v>33</v>
      </c>
      <c r="D48" s="26">
        <v>4</v>
      </c>
      <c r="E48" s="26">
        <v>8</v>
      </c>
      <c r="F48" s="46">
        <v>44.34</v>
      </c>
      <c r="G48" s="17">
        <f t="shared" si="15"/>
        <v>57.673333333333339</v>
      </c>
      <c r="H48" s="17">
        <f t="shared" si="13"/>
        <v>9.6933333333333422</v>
      </c>
      <c r="I48" s="25">
        <f t="shared" si="16"/>
        <v>7.8545156804064875E-3</v>
      </c>
      <c r="J48" s="17">
        <f t="shared" si="14"/>
        <v>4.3536805326611994E-3</v>
      </c>
    </row>
    <row r="49" spans="1:14" s="67" customFormat="1">
      <c r="A49" s="143"/>
      <c r="B49" s="144"/>
      <c r="C49" s="30" t="s">
        <v>34</v>
      </c>
      <c r="D49" s="26">
        <v>4</v>
      </c>
      <c r="E49" s="26">
        <v>8</v>
      </c>
      <c r="F49" s="46">
        <v>45.04</v>
      </c>
      <c r="G49" s="17">
        <f t="shared" si="15"/>
        <v>58.373333333333335</v>
      </c>
      <c r="H49" s="17">
        <f t="shared" si="13"/>
        <v>10.393333333333338</v>
      </c>
      <c r="I49" s="25">
        <f t="shared" si="16"/>
        <v>5.5349836504913407E-3</v>
      </c>
      <c r="J49" s="17">
        <f t="shared" si="14"/>
        <v>3.0679868178065781E-3</v>
      </c>
    </row>
    <row r="50" spans="1:14" s="67" customFormat="1">
      <c r="A50" s="143"/>
      <c r="B50" s="144"/>
      <c r="C50" s="30" t="s">
        <v>21</v>
      </c>
      <c r="D50" s="47">
        <v>3</v>
      </c>
      <c r="E50" s="47">
        <v>8</v>
      </c>
      <c r="F50" s="46">
        <v>45.51</v>
      </c>
      <c r="G50" s="17">
        <f t="shared" si="15"/>
        <v>51.51</v>
      </c>
      <c r="H50" s="17">
        <f t="shared" si="13"/>
        <v>3.5300000000000011</v>
      </c>
      <c r="I50" s="25">
        <f t="shared" si="16"/>
        <v>0.17118678648494082</v>
      </c>
      <c r="J50" s="17">
        <f t="shared" si="14"/>
        <v>9.4887146463720054E-2</v>
      </c>
    </row>
    <row r="51" spans="1:14" s="67" customFormat="1">
      <c r="A51" s="143"/>
      <c r="B51" s="144"/>
      <c r="C51" s="30" t="s">
        <v>20</v>
      </c>
      <c r="D51" s="47">
        <v>2</v>
      </c>
      <c r="E51" s="47">
        <v>8</v>
      </c>
      <c r="F51" s="48">
        <v>45.58</v>
      </c>
      <c r="G51" s="17">
        <f t="shared" si="15"/>
        <v>47.98</v>
      </c>
      <c r="H51" s="17">
        <f t="shared" si="13"/>
        <v>0</v>
      </c>
      <c r="I51" s="25">
        <f t="shared" si="16"/>
        <v>1</v>
      </c>
      <c r="J51" s="17">
        <f t="shared" si="14"/>
        <v>0.55429013192012466</v>
      </c>
    </row>
    <row r="52" spans="1:14" s="67" customFormat="1">
      <c r="A52" s="143"/>
      <c r="B52" s="144"/>
      <c r="C52" s="30" t="s">
        <v>23</v>
      </c>
      <c r="D52" s="26">
        <v>3</v>
      </c>
      <c r="E52" s="26">
        <v>8</v>
      </c>
      <c r="F52" s="46">
        <v>46.92</v>
      </c>
      <c r="G52" s="17">
        <f t="shared" si="15"/>
        <v>52.92</v>
      </c>
      <c r="H52" s="17">
        <f t="shared" si="13"/>
        <v>4.9400000000000048</v>
      </c>
      <c r="I52" s="25">
        <f t="shared" si="16"/>
        <v>8.4584859001564497E-2</v>
      </c>
      <c r="J52" s="17">
        <f t="shared" si="14"/>
        <v>4.6884552654422325E-2</v>
      </c>
    </row>
    <row r="53" spans="1:14" s="67" customFormat="1">
      <c r="A53" s="73"/>
      <c r="B53" s="10"/>
      <c r="C53" s="23"/>
      <c r="D53" s="23"/>
      <c r="E53" s="23"/>
      <c r="F53" s="39" t="s">
        <v>6</v>
      </c>
      <c r="G53" s="39">
        <f>VALUE(G51)</f>
        <v>47.98</v>
      </c>
      <c r="H53" s="17" t="s">
        <v>7</v>
      </c>
      <c r="I53" s="25">
        <f>SUM(I45:I52)</f>
        <v>1.8041093326628155</v>
      </c>
      <c r="J53" s="17">
        <f t="shared" si="14"/>
        <v>1</v>
      </c>
    </row>
    <row r="54" spans="1:14" s="67" customFormat="1">
      <c r="A54" s="70"/>
      <c r="B54" s="49"/>
      <c r="C54" s="24"/>
      <c r="D54" s="24"/>
      <c r="E54" s="24"/>
      <c r="F54" s="22"/>
      <c r="G54" s="22"/>
      <c r="H54" s="110"/>
      <c r="I54" s="111"/>
      <c r="J54" s="110"/>
    </row>
    <row r="55" spans="1:14" s="18" customFormat="1">
      <c r="A55" s="148" t="s">
        <v>38</v>
      </c>
      <c r="B55" s="145" t="s">
        <v>10</v>
      </c>
      <c r="C55" s="59" t="s">
        <v>28</v>
      </c>
      <c r="D55" s="93"/>
      <c r="E55" s="94"/>
      <c r="F55" s="112"/>
      <c r="G55" s="86" t="s">
        <v>51</v>
      </c>
      <c r="H55" s="54" t="s">
        <v>8</v>
      </c>
      <c r="I55" s="83" t="s">
        <v>4</v>
      </c>
      <c r="J55" s="82" t="s">
        <v>5</v>
      </c>
      <c r="K55" s="40"/>
    </row>
    <row r="56" spans="1:14" s="18" customFormat="1">
      <c r="A56" s="149"/>
      <c r="B56" s="146"/>
      <c r="C56" s="64" t="s">
        <v>20</v>
      </c>
      <c r="D56" s="95"/>
      <c r="E56" s="96"/>
      <c r="F56" s="97"/>
      <c r="G56" s="101">
        <v>47.98</v>
      </c>
      <c r="H56" s="42">
        <f>G56-G$59</f>
        <v>0</v>
      </c>
      <c r="I56" s="102">
        <f>EXP(-0.5*H56)</f>
        <v>1</v>
      </c>
      <c r="J56" s="79">
        <f>I56/I$59</f>
        <v>0.51364841013319995</v>
      </c>
      <c r="K56" s="40"/>
      <c r="M56" s="20"/>
      <c r="N56" s="40"/>
    </row>
    <row r="57" spans="1:14" s="18" customFormat="1">
      <c r="A57" s="149"/>
      <c r="B57" s="146"/>
      <c r="C57" s="63" t="s">
        <v>22</v>
      </c>
      <c r="D57" s="95"/>
      <c r="E57" s="96"/>
      <c r="F57" s="97"/>
      <c r="G57" s="101">
        <v>49.29</v>
      </c>
      <c r="H57" s="42">
        <f>G57-G$59</f>
        <v>1.3100000000000023</v>
      </c>
      <c r="I57" s="102">
        <f>EXP(-0.5*H57)</f>
        <v>0.51944206258704761</v>
      </c>
      <c r="J57" s="79">
        <f>I57/I$59</f>
        <v>0.26681058960414711</v>
      </c>
      <c r="K57" s="40"/>
      <c r="N57" s="40"/>
    </row>
    <row r="58" spans="1:14" s="18" customFormat="1">
      <c r="A58" s="149"/>
      <c r="B58" s="146"/>
      <c r="C58" s="63" t="s">
        <v>15</v>
      </c>
      <c r="D58" s="95"/>
      <c r="E58" s="96"/>
      <c r="F58" s="97"/>
      <c r="G58" s="101">
        <v>49.68</v>
      </c>
      <c r="H58" s="42">
        <f>G58-G$59</f>
        <v>1.7000000000000028</v>
      </c>
      <c r="I58" s="102">
        <f>EXP(-0.5*H58)</f>
        <v>0.42741493194872604</v>
      </c>
      <c r="J58" s="79">
        <f>I58/I$59</f>
        <v>0.21954100026265297</v>
      </c>
      <c r="K58" s="40"/>
      <c r="M58" s="12"/>
      <c r="N58" s="40"/>
    </row>
    <row r="59" spans="1:14" s="19" customFormat="1" ht="15.75" thickBot="1">
      <c r="A59" s="150"/>
      <c r="B59" s="147"/>
      <c r="C59" s="66"/>
      <c r="D59" s="103"/>
      <c r="E59" s="104"/>
      <c r="F59" s="44" t="s">
        <v>6</v>
      </c>
      <c r="G59" s="105">
        <f>G56</f>
        <v>47.98</v>
      </c>
      <c r="H59" s="106" t="s">
        <v>7</v>
      </c>
      <c r="I59" s="45">
        <f>SUM(I56:I58)</f>
        <v>1.9468569945357737</v>
      </c>
      <c r="J59" s="66"/>
      <c r="K59" s="37"/>
      <c r="M59" s="38"/>
      <c r="N59" s="37"/>
    </row>
    <row r="60" spans="1:14" s="18" customFormat="1" ht="15.75" thickTop="1">
      <c r="A60" s="24"/>
      <c r="B60" s="24"/>
      <c r="C60" s="24"/>
      <c r="D60" s="24"/>
      <c r="E60" s="24"/>
      <c r="F60" s="24"/>
      <c r="G60" s="24"/>
      <c r="H60" s="24"/>
      <c r="I60" s="24"/>
      <c r="J60" s="24"/>
      <c r="M60" s="12"/>
      <c r="N60" s="40"/>
    </row>
    <row r="61" spans="1:14" s="18" customFormat="1" ht="15.75" thickBot="1">
      <c r="A61" s="70"/>
      <c r="B61" s="49"/>
      <c r="C61" s="51"/>
      <c r="D61" s="24"/>
      <c r="E61" s="24"/>
      <c r="F61" s="24"/>
      <c r="G61" s="24"/>
      <c r="H61" s="24"/>
      <c r="I61" s="24"/>
      <c r="J61" s="24"/>
    </row>
    <row r="62" spans="1:14" s="35" customFormat="1" ht="15.75" thickTop="1">
      <c r="A62" s="28"/>
      <c r="B62" s="28"/>
      <c r="C62" s="8" t="s">
        <v>0</v>
      </c>
      <c r="D62" s="6" t="s">
        <v>1</v>
      </c>
      <c r="E62" s="6" t="s">
        <v>2</v>
      </c>
      <c r="F62" s="5" t="s">
        <v>3</v>
      </c>
      <c r="G62" s="5" t="s">
        <v>51</v>
      </c>
      <c r="H62" s="27" t="s">
        <v>8</v>
      </c>
      <c r="I62" s="8" t="s">
        <v>4</v>
      </c>
      <c r="J62" s="5" t="s">
        <v>5</v>
      </c>
    </row>
    <row r="63" spans="1:14" s="2" customFormat="1">
      <c r="A63" s="143" t="s">
        <v>41</v>
      </c>
      <c r="B63" s="144" t="s">
        <v>10</v>
      </c>
      <c r="C63" s="4" t="s">
        <v>18</v>
      </c>
      <c r="D63" s="29">
        <v>4</v>
      </c>
      <c r="E63" s="29">
        <v>8</v>
      </c>
      <c r="F63" s="29">
        <v>39.1</v>
      </c>
      <c r="G63" s="17">
        <f>(F63)+((2*D63*(D63+1))/(E63-D63-1))</f>
        <v>52.433333333333337</v>
      </c>
      <c r="H63" s="17">
        <f t="shared" ref="H63:H69" si="17">G63-G$71</f>
        <v>6.5633333333333397</v>
      </c>
      <c r="I63" s="25">
        <f>EXP(-0.5*H63)</f>
        <v>3.7565595278276527E-2</v>
      </c>
      <c r="J63" s="17">
        <f t="shared" ref="J63:J71" si="18">I63/I$71</f>
        <v>1.57488527174258E-2</v>
      </c>
    </row>
    <row r="64" spans="1:14" s="2" customFormat="1">
      <c r="A64" s="143"/>
      <c r="B64" s="144"/>
      <c r="C64" s="4" t="s">
        <v>17</v>
      </c>
      <c r="D64" s="29">
        <v>5</v>
      </c>
      <c r="E64" s="29">
        <v>8</v>
      </c>
      <c r="F64" s="29">
        <v>39.380000000000003</v>
      </c>
      <c r="G64" s="17">
        <f>(F64)+((2*D64*(D64+1))/(E64-D64-1))</f>
        <v>69.38</v>
      </c>
      <c r="H64" s="17">
        <f t="shared" si="17"/>
        <v>23.509999999999998</v>
      </c>
      <c r="I64" s="25">
        <f t="shared" ref="I64:I68" si="19">EXP(-0.5*H64)</f>
        <v>7.8499766554688826E-6</v>
      </c>
      <c r="J64" s="17">
        <f t="shared" si="18"/>
        <v>3.290993401446297E-6</v>
      </c>
    </row>
    <row r="65" spans="1:10" s="2" customFormat="1">
      <c r="A65" s="143"/>
      <c r="B65" s="144"/>
      <c r="C65" s="4" t="s">
        <v>14</v>
      </c>
      <c r="D65" s="29">
        <v>4</v>
      </c>
      <c r="E65" s="29">
        <v>8</v>
      </c>
      <c r="F65" s="29">
        <v>39.590000000000003</v>
      </c>
      <c r="G65" s="17">
        <f t="shared" ref="G65:G68" si="20">(F65)+((2*D65*(D65+1))/(E65-D65-1))</f>
        <v>52.923333333333339</v>
      </c>
      <c r="H65" s="17">
        <f t="shared" si="17"/>
        <v>7.0533333333333417</v>
      </c>
      <c r="I65" s="25">
        <f>EXP(-0.5*H65)</f>
        <v>2.9402761906064306E-2</v>
      </c>
      <c r="J65" s="17">
        <f t="shared" si="18"/>
        <v>1.2326698494031941E-2</v>
      </c>
    </row>
    <row r="66" spans="1:10">
      <c r="A66" s="143"/>
      <c r="B66" s="144"/>
      <c r="C66" s="4" t="s">
        <v>15</v>
      </c>
      <c r="D66" s="29">
        <v>3</v>
      </c>
      <c r="E66" s="29">
        <v>8</v>
      </c>
      <c r="F66" s="29">
        <v>39.869999999999997</v>
      </c>
      <c r="G66" s="17">
        <f t="shared" si="20"/>
        <v>45.87</v>
      </c>
      <c r="H66" s="17">
        <f t="shared" si="17"/>
        <v>0</v>
      </c>
      <c r="I66" s="25">
        <f t="shared" si="19"/>
        <v>1</v>
      </c>
      <c r="J66" s="17">
        <f t="shared" si="18"/>
        <v>0.41923607494469983</v>
      </c>
    </row>
    <row r="67" spans="1:10">
      <c r="A67" s="143"/>
      <c r="B67" s="144"/>
      <c r="C67" s="4" t="s">
        <v>13</v>
      </c>
      <c r="D67" s="29">
        <v>4</v>
      </c>
      <c r="E67" s="29">
        <v>8</v>
      </c>
      <c r="F67" s="29">
        <v>41.78</v>
      </c>
      <c r="G67" s="17">
        <f t="shared" si="20"/>
        <v>55.113333333333337</v>
      </c>
      <c r="H67" s="17">
        <f t="shared" si="17"/>
        <v>9.2433333333333394</v>
      </c>
      <c r="I67" s="25">
        <f t="shared" si="19"/>
        <v>9.8363884112582563E-3</v>
      </c>
      <c r="J67" s="17">
        <f t="shared" si="18"/>
        <v>4.1237688691674436E-3</v>
      </c>
    </row>
    <row r="68" spans="1:10">
      <c r="A68" s="143"/>
      <c r="B68" s="144"/>
      <c r="C68" s="4" t="s">
        <v>16</v>
      </c>
      <c r="D68" s="29">
        <v>3</v>
      </c>
      <c r="E68" s="29">
        <v>8</v>
      </c>
      <c r="F68" s="29">
        <v>43.33</v>
      </c>
      <c r="G68" s="17">
        <f t="shared" si="20"/>
        <v>49.33</v>
      </c>
      <c r="H68" s="17">
        <f t="shared" si="17"/>
        <v>3.4600000000000009</v>
      </c>
      <c r="I68" s="25">
        <f t="shared" si="19"/>
        <v>0.17728440996987774</v>
      </c>
      <c r="J68" s="17">
        <f t="shared" si="18"/>
        <v>7.4324020184658557E-2</v>
      </c>
    </row>
    <row r="69" spans="1:10">
      <c r="A69" s="143"/>
      <c r="B69" s="144"/>
      <c r="C69" s="4" t="s">
        <v>20</v>
      </c>
      <c r="D69" s="29">
        <v>2</v>
      </c>
      <c r="E69" s="29">
        <v>8</v>
      </c>
      <c r="F69" s="29">
        <v>43.9</v>
      </c>
      <c r="G69" s="17">
        <f>(F69)+((2*D69*(D69+1))/(E69-D69-1))</f>
        <v>46.3</v>
      </c>
      <c r="H69" s="17">
        <f t="shared" si="17"/>
        <v>0.42999999999999972</v>
      </c>
      <c r="I69" s="25">
        <f>EXP(-0.5*H69)</f>
        <v>0.80654144017732698</v>
      </c>
      <c r="J69" s="17">
        <f t="shared" si="18"/>
        <v>0.33813126766018803</v>
      </c>
    </row>
    <row r="70" spans="1:10">
      <c r="A70" s="143"/>
      <c r="B70" s="144"/>
      <c r="C70" s="4" t="s">
        <v>19</v>
      </c>
      <c r="D70" s="29">
        <v>3</v>
      </c>
      <c r="E70" s="29">
        <v>8</v>
      </c>
      <c r="F70" s="29">
        <v>44.23</v>
      </c>
      <c r="G70" s="17">
        <f>(F70)+((2*D70*(D70+1))/(E70-D70-1))</f>
        <v>50.23</v>
      </c>
      <c r="H70" s="17">
        <f>G70-G$53</f>
        <v>2.25</v>
      </c>
      <c r="I70" s="25">
        <f>EXP(-0.5*H70)</f>
        <v>0.32465246735834974</v>
      </c>
      <c r="J70" s="17">
        <f t="shared" si="18"/>
        <v>0.13610602613642683</v>
      </c>
    </row>
    <row r="71" spans="1:10" s="67" customFormat="1">
      <c r="A71" s="73"/>
      <c r="B71" s="10"/>
      <c r="C71" s="55"/>
      <c r="D71" s="55"/>
      <c r="E71" s="23"/>
      <c r="F71" s="39" t="s">
        <v>6</v>
      </c>
      <c r="G71" s="50">
        <f>G66</f>
        <v>45.87</v>
      </c>
      <c r="H71" s="17" t="s">
        <v>7</v>
      </c>
      <c r="I71" s="25">
        <f>SUM(I63:I70)</f>
        <v>2.3852909130778093</v>
      </c>
      <c r="J71" s="17">
        <f t="shared" si="18"/>
        <v>1</v>
      </c>
    </row>
    <row r="72" spans="1:10" s="67" customFormat="1">
      <c r="A72" s="70"/>
      <c r="B72" s="49"/>
      <c r="C72" s="51"/>
      <c r="D72" s="113"/>
      <c r="E72" s="24"/>
      <c r="F72" s="24"/>
      <c r="G72" s="24"/>
      <c r="H72" s="24"/>
      <c r="I72" s="24"/>
      <c r="J72" s="24"/>
    </row>
    <row r="73" spans="1:10" s="67" customFormat="1">
      <c r="A73" s="73"/>
      <c r="B73" s="10"/>
      <c r="C73" s="53" t="s">
        <v>0</v>
      </c>
      <c r="D73" s="80" t="s">
        <v>1</v>
      </c>
      <c r="E73" s="80" t="s">
        <v>2</v>
      </c>
      <c r="F73" s="81" t="s">
        <v>3</v>
      </c>
      <c r="G73" s="81" t="s">
        <v>51</v>
      </c>
      <c r="H73" s="33" t="s">
        <v>8</v>
      </c>
      <c r="I73" s="52" t="s">
        <v>4</v>
      </c>
      <c r="J73" s="81" t="s">
        <v>5</v>
      </c>
    </row>
    <row r="74" spans="1:10" s="67" customFormat="1">
      <c r="A74" s="143" t="s">
        <v>42</v>
      </c>
      <c r="B74" s="152" t="s">
        <v>10</v>
      </c>
      <c r="C74" s="15" t="s">
        <v>31</v>
      </c>
      <c r="D74" s="114">
        <v>4</v>
      </c>
      <c r="E74" s="15">
        <v>8</v>
      </c>
      <c r="F74" s="15">
        <v>30.87</v>
      </c>
      <c r="G74" s="17">
        <f t="shared" ref="G74:G81" si="21">(F74)+((2*D74*(D74+1))/(E74-D74-1))</f>
        <v>44.203333333333333</v>
      </c>
      <c r="H74" s="17">
        <f t="shared" ref="H74:H81" si="22">G74-G$82</f>
        <v>0</v>
      </c>
      <c r="I74" s="25">
        <f t="shared" ref="I74:I81" si="23">EXP(-0.5*H74)</f>
        <v>1</v>
      </c>
      <c r="J74" s="17">
        <f t="shared" ref="J74:J82" si="24">I74/I$82</f>
        <v>0.62107306829314102</v>
      </c>
    </row>
    <row r="75" spans="1:10" s="67" customFormat="1">
      <c r="A75" s="143"/>
      <c r="B75" s="152"/>
      <c r="C75" s="15" t="s">
        <v>32</v>
      </c>
      <c r="D75" s="114">
        <v>5</v>
      </c>
      <c r="E75" s="15">
        <v>8</v>
      </c>
      <c r="F75" s="15">
        <v>32.869999999999997</v>
      </c>
      <c r="G75" s="17">
        <f t="shared" si="21"/>
        <v>62.87</v>
      </c>
      <c r="H75" s="17">
        <f t="shared" si="22"/>
        <v>18.666666666666664</v>
      </c>
      <c r="I75" s="25">
        <f t="shared" si="23"/>
        <v>8.8426988659883179E-5</v>
      </c>
      <c r="J75" s="17">
        <f t="shared" si="24"/>
        <v>5.4919621166916434E-5</v>
      </c>
    </row>
    <row r="76" spans="1:10" s="67" customFormat="1">
      <c r="A76" s="143"/>
      <c r="B76" s="152"/>
      <c r="C76" s="15" t="s">
        <v>22</v>
      </c>
      <c r="D76" s="114">
        <v>3</v>
      </c>
      <c r="E76" s="15">
        <v>8</v>
      </c>
      <c r="F76" s="15">
        <v>42.63</v>
      </c>
      <c r="G76" s="17">
        <f t="shared" si="21"/>
        <v>48.63</v>
      </c>
      <c r="H76" s="17">
        <f t="shared" si="22"/>
        <v>4.4266666666666694</v>
      </c>
      <c r="I76" s="25">
        <f t="shared" si="23"/>
        <v>0.10933558845857295</v>
      </c>
      <c r="J76" s="17">
        <f t="shared" si="24"/>
        <v>6.7905389397602045E-2</v>
      </c>
    </row>
    <row r="77" spans="1:10" s="67" customFormat="1">
      <c r="A77" s="143"/>
      <c r="B77" s="152"/>
      <c r="C77" s="10" t="s">
        <v>21</v>
      </c>
      <c r="D77" s="114">
        <v>3</v>
      </c>
      <c r="E77" s="15">
        <v>8</v>
      </c>
      <c r="F77" s="15">
        <v>42.69</v>
      </c>
      <c r="G77" s="17">
        <f t="shared" si="21"/>
        <v>48.69</v>
      </c>
      <c r="H77" s="17">
        <f t="shared" si="22"/>
        <v>4.4866666666666646</v>
      </c>
      <c r="I77" s="25">
        <f t="shared" si="23"/>
        <v>0.1061042334775202</v>
      </c>
      <c r="J77" s="17">
        <f t="shared" si="24"/>
        <v>6.5898481844775286E-2</v>
      </c>
    </row>
    <row r="78" spans="1:10" s="67" customFormat="1">
      <c r="A78" s="143"/>
      <c r="B78" s="152"/>
      <c r="C78" s="15" t="s">
        <v>33</v>
      </c>
      <c r="D78" s="114">
        <v>4</v>
      </c>
      <c r="E78" s="15">
        <v>8</v>
      </c>
      <c r="F78" s="15">
        <v>42.92</v>
      </c>
      <c r="G78" s="17">
        <f t="shared" si="21"/>
        <v>56.253333333333337</v>
      </c>
      <c r="H78" s="17">
        <f t="shared" si="22"/>
        <v>12.050000000000004</v>
      </c>
      <c r="I78" s="25">
        <f t="shared" si="23"/>
        <v>2.4175515673644991E-3</v>
      </c>
      <c r="J78" s="17">
        <f t="shared" si="24"/>
        <v>1.5014761696999616E-3</v>
      </c>
    </row>
    <row r="79" spans="1:10" s="67" customFormat="1">
      <c r="A79" s="143"/>
      <c r="B79" s="152"/>
      <c r="C79" s="15" t="s">
        <v>34</v>
      </c>
      <c r="D79" s="114">
        <v>4</v>
      </c>
      <c r="E79" s="15">
        <v>8</v>
      </c>
      <c r="F79" s="15">
        <v>43.48</v>
      </c>
      <c r="G79" s="17">
        <f t="shared" si="21"/>
        <v>56.813333333333333</v>
      </c>
      <c r="H79" s="17">
        <f t="shared" si="22"/>
        <v>12.61</v>
      </c>
      <c r="I79" s="25">
        <f t="shared" si="23"/>
        <v>1.8271461687448989E-3</v>
      </c>
      <c r="J79" s="17">
        <f t="shared" si="24"/>
        <v>1.1347912772424517E-3</v>
      </c>
    </row>
    <row r="80" spans="1:10" s="67" customFormat="1">
      <c r="A80" s="143"/>
      <c r="B80" s="152"/>
      <c r="C80" s="10" t="s">
        <v>20</v>
      </c>
      <c r="D80" s="10">
        <v>2</v>
      </c>
      <c r="E80" s="10">
        <v>8</v>
      </c>
      <c r="F80" s="10">
        <v>43.9</v>
      </c>
      <c r="G80" s="17">
        <f t="shared" si="21"/>
        <v>46.3</v>
      </c>
      <c r="H80" s="17">
        <f t="shared" si="22"/>
        <v>2.096666666666664</v>
      </c>
      <c r="I80" s="25">
        <f t="shared" si="23"/>
        <v>0.35052146498778552</v>
      </c>
      <c r="J80" s="17">
        <f t="shared" si="24"/>
        <v>0.21769944176257075</v>
      </c>
    </row>
    <row r="81" spans="1:14" s="67" customFormat="1">
      <c r="A81" s="143"/>
      <c r="B81" s="152"/>
      <c r="C81" s="114" t="s">
        <v>23</v>
      </c>
      <c r="D81" s="114">
        <v>3</v>
      </c>
      <c r="E81" s="15">
        <v>8</v>
      </c>
      <c r="F81" s="15">
        <v>44.65</v>
      </c>
      <c r="G81" s="17">
        <f t="shared" si="21"/>
        <v>50.65</v>
      </c>
      <c r="H81" s="17">
        <f t="shared" si="22"/>
        <v>6.4466666666666654</v>
      </c>
      <c r="I81" s="25">
        <f t="shared" si="23"/>
        <v>3.9822096459233541E-2</v>
      </c>
      <c r="J81" s="17">
        <f t="shared" si="24"/>
        <v>2.4732431633801604E-2</v>
      </c>
    </row>
    <row r="82" spans="1:14" s="67" customFormat="1">
      <c r="A82" s="73"/>
      <c r="B82" s="23"/>
      <c r="C82" s="23"/>
      <c r="D82" s="55"/>
      <c r="E82" s="23"/>
      <c r="F82" s="39" t="s">
        <v>6</v>
      </c>
      <c r="G82" s="115">
        <f>G74</f>
        <v>44.203333333333333</v>
      </c>
      <c r="H82" s="17" t="s">
        <v>7</v>
      </c>
      <c r="I82" s="25">
        <f>SUM(I74:I81)</f>
        <v>1.6101165081078814</v>
      </c>
      <c r="J82" s="17">
        <f t="shared" si="24"/>
        <v>1</v>
      </c>
    </row>
    <row r="83" spans="1:14" s="67" customFormat="1">
      <c r="A83" s="70"/>
      <c r="B83" s="24"/>
      <c r="C83" s="24"/>
      <c r="D83" s="113"/>
      <c r="E83" s="113"/>
      <c r="F83" s="116"/>
      <c r="G83" s="117"/>
      <c r="H83" s="110"/>
      <c r="I83" s="118"/>
      <c r="J83" s="110"/>
    </row>
    <row r="84" spans="1:14" s="18" customFormat="1">
      <c r="A84" s="70"/>
      <c r="B84" s="24"/>
      <c r="C84" s="51"/>
      <c r="D84" s="24"/>
      <c r="E84" s="24"/>
      <c r="F84" s="22"/>
      <c r="G84" s="22"/>
      <c r="H84" s="110"/>
      <c r="I84" s="111"/>
      <c r="J84" s="110"/>
    </row>
    <row r="85" spans="1:14" s="18" customFormat="1">
      <c r="A85" s="141" t="s">
        <v>50</v>
      </c>
      <c r="B85" s="139" t="s">
        <v>10</v>
      </c>
      <c r="C85" s="59" t="s">
        <v>28</v>
      </c>
      <c r="D85" s="93"/>
      <c r="E85" s="94"/>
      <c r="F85" s="119"/>
      <c r="G85" s="86" t="s">
        <v>51</v>
      </c>
      <c r="H85" s="54" t="s">
        <v>8</v>
      </c>
      <c r="I85" s="83" t="s">
        <v>4</v>
      </c>
      <c r="J85" s="82" t="s">
        <v>5</v>
      </c>
      <c r="M85" s="20"/>
      <c r="N85" s="40"/>
    </row>
    <row r="86" spans="1:14" s="18" customFormat="1">
      <c r="A86" s="141"/>
      <c r="B86" s="139"/>
      <c r="C86" s="64" t="s">
        <v>31</v>
      </c>
      <c r="D86" s="95"/>
      <c r="E86" s="96"/>
      <c r="F86" s="97"/>
      <c r="G86" s="101">
        <v>44.203333333333333</v>
      </c>
      <c r="H86" s="42">
        <f>G86-G$89</f>
        <v>0</v>
      </c>
      <c r="I86" s="102">
        <f>EXP(-0.5*H86)</f>
        <v>1</v>
      </c>
      <c r="J86" s="79">
        <f>I86/I$89</f>
        <v>0.56018653250413408</v>
      </c>
      <c r="N86" s="40"/>
    </row>
    <row r="87" spans="1:14" s="18" customFormat="1">
      <c r="A87" s="141"/>
      <c r="B87" s="139"/>
      <c r="C87" s="88" t="s">
        <v>15</v>
      </c>
      <c r="D87" s="95"/>
      <c r="E87" s="96"/>
      <c r="F87" s="97"/>
      <c r="G87" s="101">
        <v>45.87</v>
      </c>
      <c r="H87" s="42">
        <f>G87-G$89</f>
        <v>1.6666666666666643</v>
      </c>
      <c r="I87" s="102">
        <f t="shared" ref="I87" si="25">EXP(-0.5*H87)</f>
        <v>0.43459820850707875</v>
      </c>
      <c r="J87" s="79">
        <f>I87/I$89</f>
        <v>0.24345606345608911</v>
      </c>
      <c r="M87" s="12"/>
      <c r="N87" s="40"/>
    </row>
    <row r="88" spans="1:14" s="18" customFormat="1">
      <c r="A88" s="141"/>
      <c r="B88" s="139"/>
      <c r="C88" s="87" t="s">
        <v>20</v>
      </c>
      <c r="D88" s="95"/>
      <c r="E88" s="96"/>
      <c r="F88" s="97"/>
      <c r="G88" s="101">
        <v>46.3</v>
      </c>
      <c r="H88" s="79">
        <f>G88-G$89</f>
        <v>2.096666666666664</v>
      </c>
      <c r="I88" s="102">
        <f>EXP(-0.5*H88)</f>
        <v>0.35052146498778552</v>
      </c>
      <c r="J88" s="79">
        <f>I88/I$89</f>
        <v>0.19635740403977681</v>
      </c>
      <c r="M88" s="12"/>
      <c r="N88" s="40"/>
    </row>
    <row r="89" spans="1:14" s="19" customFormat="1" ht="15.75" thickBot="1">
      <c r="A89" s="142"/>
      <c r="B89" s="140"/>
      <c r="C89" s="66"/>
      <c r="D89" s="103"/>
      <c r="E89" s="104"/>
      <c r="F89" s="44" t="s">
        <v>6</v>
      </c>
      <c r="G89" s="105">
        <f>G86</f>
        <v>44.203333333333333</v>
      </c>
      <c r="H89" s="106" t="s">
        <v>7</v>
      </c>
      <c r="I89" s="45">
        <f>SUM(I86:I88)</f>
        <v>1.7851196734948642</v>
      </c>
      <c r="J89" s="106">
        <f>I89/I$89</f>
        <v>1</v>
      </c>
      <c r="M89" s="76"/>
      <c r="N89" s="37"/>
    </row>
    <row r="90" spans="1:14" s="18" customFormat="1" ht="15.75" thickTop="1">
      <c r="A90" s="70"/>
      <c r="B90" s="49"/>
      <c r="C90" s="24"/>
      <c r="D90" s="24"/>
      <c r="E90" s="24"/>
      <c r="F90" s="24"/>
      <c r="G90" s="24"/>
      <c r="H90" s="110"/>
      <c r="I90" s="24"/>
      <c r="J90" s="24"/>
    </row>
    <row r="91" spans="1:14" ht="15.75" thickBot="1">
      <c r="A91" s="113"/>
      <c r="B91" s="113"/>
      <c r="C91" s="51"/>
      <c r="D91" s="113"/>
      <c r="E91" s="113"/>
      <c r="F91" s="113"/>
      <c r="G91" s="113"/>
      <c r="H91" s="113"/>
      <c r="I91" s="113"/>
      <c r="J91" s="113"/>
    </row>
    <row r="92" spans="1:14" s="11" customFormat="1" ht="15.75" thickTop="1">
      <c r="A92" s="34"/>
      <c r="B92" s="34"/>
      <c r="C92" s="9" t="s">
        <v>0</v>
      </c>
      <c r="D92" s="6" t="s">
        <v>1</v>
      </c>
      <c r="E92" s="6" t="s">
        <v>2</v>
      </c>
      <c r="F92" s="5" t="s">
        <v>3</v>
      </c>
      <c r="G92" s="5" t="s">
        <v>51</v>
      </c>
      <c r="H92" s="27" t="s">
        <v>8</v>
      </c>
      <c r="I92" s="8" t="s">
        <v>4</v>
      </c>
      <c r="J92" s="5" t="s">
        <v>5</v>
      </c>
    </row>
    <row r="93" spans="1:14">
      <c r="A93" s="151" t="s">
        <v>11</v>
      </c>
      <c r="B93" s="144" t="s">
        <v>10</v>
      </c>
      <c r="C93" s="4" t="s">
        <v>18</v>
      </c>
      <c r="D93" s="10">
        <v>4</v>
      </c>
      <c r="E93" s="10">
        <v>8</v>
      </c>
      <c r="F93" s="23">
        <v>27.17</v>
      </c>
      <c r="G93" s="17">
        <f t="shared" ref="G93:G100" si="26">(F93)+((2*D93*(D93+1))/(E93-D93-1))</f>
        <v>40.503333333333337</v>
      </c>
      <c r="H93" s="17">
        <f t="shared" ref="H93:H100" si="27">G93-G$101</f>
        <v>3.913333333333334</v>
      </c>
      <c r="I93" s="25">
        <f>EXP(-0.5*H93)</f>
        <v>0.14132873240778615</v>
      </c>
      <c r="J93" s="17">
        <f t="shared" ref="J93:J101" si="28">I93/I$101</f>
        <v>5.7327378100304735E-2</v>
      </c>
    </row>
    <row r="94" spans="1:14">
      <c r="A94" s="151"/>
      <c r="B94" s="144"/>
      <c r="C94" s="4" t="s">
        <v>17</v>
      </c>
      <c r="D94" s="10">
        <v>5</v>
      </c>
      <c r="E94" s="10">
        <v>8</v>
      </c>
      <c r="F94" s="23">
        <v>29.17</v>
      </c>
      <c r="G94" s="17">
        <f t="shared" si="26"/>
        <v>59.17</v>
      </c>
      <c r="H94" s="17">
        <f t="shared" si="27"/>
        <v>22.58</v>
      </c>
      <c r="I94" s="25">
        <f t="shared" ref="I94:I100" si="29">EXP(-0.5*H94)</f>
        <v>1.2497274217938969E-5</v>
      </c>
      <c r="J94" s="17">
        <f t="shared" si="28"/>
        <v>5.0692874131764817E-6</v>
      </c>
    </row>
    <row r="95" spans="1:14">
      <c r="A95" s="151"/>
      <c r="B95" s="144"/>
      <c r="C95" s="4" t="s">
        <v>16</v>
      </c>
      <c r="D95" s="10">
        <v>3</v>
      </c>
      <c r="E95" s="10">
        <v>8</v>
      </c>
      <c r="F95" s="23">
        <v>30.59</v>
      </c>
      <c r="G95" s="17">
        <f t="shared" si="26"/>
        <v>36.590000000000003</v>
      </c>
      <c r="H95" s="17">
        <f t="shared" si="27"/>
        <v>0</v>
      </c>
      <c r="I95" s="25">
        <f t="shared" si="29"/>
        <v>1</v>
      </c>
      <c r="J95" s="17">
        <f t="shared" si="28"/>
        <v>0.40563144608764939</v>
      </c>
    </row>
    <row r="96" spans="1:14">
      <c r="A96" s="151"/>
      <c r="B96" s="144"/>
      <c r="C96" s="4" t="s">
        <v>13</v>
      </c>
      <c r="D96" s="10">
        <v>4</v>
      </c>
      <c r="E96" s="10">
        <v>8</v>
      </c>
      <c r="F96" s="23">
        <v>31.83</v>
      </c>
      <c r="G96" s="17">
        <f t="shared" si="26"/>
        <v>45.163333333333334</v>
      </c>
      <c r="H96" s="17">
        <f t="shared" si="27"/>
        <v>8.5733333333333306</v>
      </c>
      <c r="I96" s="25">
        <f t="shared" si="29"/>
        <v>1.3750684604832239E-2</v>
      </c>
      <c r="J96" s="17">
        <f t="shared" si="28"/>
        <v>5.5777100809532793E-3</v>
      </c>
    </row>
    <row r="97" spans="1:10">
      <c r="A97" s="151"/>
      <c r="B97" s="144"/>
      <c r="C97" s="13" t="s">
        <v>15</v>
      </c>
      <c r="D97" s="10">
        <v>3</v>
      </c>
      <c r="E97" s="10">
        <v>8</v>
      </c>
      <c r="F97" s="23">
        <v>32.53</v>
      </c>
      <c r="G97" s="17">
        <f t="shared" si="26"/>
        <v>38.53</v>
      </c>
      <c r="H97" s="17">
        <f t="shared" si="27"/>
        <v>1.9399999999999977</v>
      </c>
      <c r="I97" s="25">
        <f t="shared" si="29"/>
        <v>0.37908303810339927</v>
      </c>
      <c r="J97" s="17">
        <f t="shared" si="28"/>
        <v>0.15376800093318135</v>
      </c>
    </row>
    <row r="98" spans="1:10">
      <c r="A98" s="151"/>
      <c r="B98" s="144"/>
      <c r="C98" s="4" t="s">
        <v>14</v>
      </c>
      <c r="D98" s="10">
        <v>4</v>
      </c>
      <c r="E98" s="10">
        <v>8</v>
      </c>
      <c r="F98" s="23">
        <v>34.200000000000003</v>
      </c>
      <c r="G98" s="17">
        <f t="shared" si="26"/>
        <v>47.533333333333339</v>
      </c>
      <c r="H98" s="17">
        <f t="shared" si="27"/>
        <v>10.943333333333335</v>
      </c>
      <c r="I98" s="25">
        <f t="shared" si="29"/>
        <v>4.2042192834192008E-3</v>
      </c>
      <c r="J98" s="17">
        <f t="shared" si="28"/>
        <v>1.7053635476029115E-3</v>
      </c>
    </row>
    <row r="99" spans="1:10">
      <c r="A99" s="151"/>
      <c r="B99" s="144"/>
      <c r="C99" s="4" t="s">
        <v>20</v>
      </c>
      <c r="D99" s="10">
        <v>2</v>
      </c>
      <c r="E99" s="10">
        <v>8</v>
      </c>
      <c r="F99" s="10">
        <v>34.49</v>
      </c>
      <c r="G99" s="17">
        <f t="shared" si="26"/>
        <v>36.89</v>
      </c>
      <c r="H99" s="17">
        <f t="shared" si="27"/>
        <v>0.29999999999999716</v>
      </c>
      <c r="I99" s="25">
        <f t="shared" si="29"/>
        <v>0.86070797642505903</v>
      </c>
      <c r="J99" s="17">
        <f t="shared" si="28"/>
        <v>0.34913022113647113</v>
      </c>
    </row>
    <row r="100" spans="1:10">
      <c r="A100" s="151"/>
      <c r="B100" s="144"/>
      <c r="C100" s="13" t="s">
        <v>19</v>
      </c>
      <c r="D100" s="10">
        <v>3</v>
      </c>
      <c r="E100" s="10">
        <v>8</v>
      </c>
      <c r="F100" s="23">
        <v>36.020000000000003</v>
      </c>
      <c r="G100" s="17">
        <f t="shared" si="26"/>
        <v>42.02</v>
      </c>
      <c r="H100" s="17">
        <f t="shared" si="27"/>
        <v>5.43</v>
      </c>
      <c r="I100" s="25">
        <f t="shared" si="29"/>
        <v>6.6204953007073242E-2</v>
      </c>
      <c r="J100" s="17">
        <f t="shared" si="28"/>
        <v>2.6854810826423992E-2</v>
      </c>
    </row>
    <row r="101" spans="1:10">
      <c r="A101" s="120"/>
      <c r="B101" s="55"/>
      <c r="C101" s="55"/>
      <c r="D101" s="55"/>
      <c r="E101" s="23"/>
      <c r="F101" s="39" t="s">
        <v>6</v>
      </c>
      <c r="G101" s="17">
        <f>G95</f>
        <v>36.590000000000003</v>
      </c>
      <c r="H101" s="17" t="s">
        <v>7</v>
      </c>
      <c r="I101" s="121">
        <f>SUM(I93:I100)</f>
        <v>2.4652921011057871</v>
      </c>
      <c r="J101" s="17">
        <f t="shared" si="28"/>
        <v>1</v>
      </c>
    </row>
    <row r="102" spans="1:10">
      <c r="A102" s="122"/>
      <c r="B102" s="113"/>
      <c r="C102" s="113"/>
      <c r="D102" s="113"/>
      <c r="E102" s="24"/>
      <c r="F102" s="24"/>
      <c r="G102" s="24"/>
      <c r="H102" s="24"/>
      <c r="I102" s="113"/>
      <c r="J102" s="113"/>
    </row>
    <row r="103" spans="1:10">
      <c r="A103" s="55"/>
      <c r="B103" s="55"/>
      <c r="C103" s="53" t="s">
        <v>0</v>
      </c>
      <c r="D103" s="80" t="s">
        <v>1</v>
      </c>
      <c r="E103" s="80" t="s">
        <v>2</v>
      </c>
      <c r="F103" s="81" t="s">
        <v>3</v>
      </c>
      <c r="G103" s="81" t="s">
        <v>51</v>
      </c>
      <c r="H103" s="33" t="s">
        <v>8</v>
      </c>
      <c r="I103" s="52" t="s">
        <v>4</v>
      </c>
      <c r="J103" s="81" t="s">
        <v>5</v>
      </c>
    </row>
    <row r="104" spans="1:10">
      <c r="A104" s="151" t="s">
        <v>12</v>
      </c>
      <c r="B104" s="144" t="s">
        <v>10</v>
      </c>
      <c r="C104" s="15" t="s">
        <v>31</v>
      </c>
      <c r="D104" s="10">
        <v>4</v>
      </c>
      <c r="E104" s="10">
        <v>8</v>
      </c>
      <c r="F104" s="23">
        <v>25.2</v>
      </c>
      <c r="G104" s="17">
        <f>(F104)+((2*D104*(D104+1))/(E104-D104-1))</f>
        <v>38.533333333333331</v>
      </c>
      <c r="H104" s="17">
        <f t="shared" ref="H104:H111" si="30">G104-G$112</f>
        <v>2.3733333333333348</v>
      </c>
      <c r="I104" s="25">
        <f>EXP(-0.5*H104)</f>
        <v>0.30523702694453486</v>
      </c>
      <c r="J104" s="17">
        <f t="shared" ref="J104:J112" si="31">I104/I$112</f>
        <v>0.14082524905028762</v>
      </c>
    </row>
    <row r="105" spans="1:10">
      <c r="A105" s="151"/>
      <c r="B105" s="144"/>
      <c r="C105" s="15" t="s">
        <v>32</v>
      </c>
      <c r="D105" s="10">
        <v>5</v>
      </c>
      <c r="E105" s="10">
        <v>8</v>
      </c>
      <c r="F105" s="23">
        <v>25.45</v>
      </c>
      <c r="G105" s="17">
        <f t="shared" ref="G105:G111" si="32">(F105)+((2*D105*(D105+1))/(E105-D105-1))</f>
        <v>55.45</v>
      </c>
      <c r="H105" s="17">
        <f t="shared" si="30"/>
        <v>19.290000000000006</v>
      </c>
      <c r="I105" s="25">
        <f t="shared" ref="I105:I111" si="33">EXP(-0.5*H105)</f>
        <v>6.4748501532993681E-5</v>
      </c>
      <c r="J105" s="17">
        <f t="shared" si="31"/>
        <v>2.9872600795819088E-5</v>
      </c>
    </row>
    <row r="106" spans="1:10">
      <c r="A106" s="151"/>
      <c r="B106" s="144"/>
      <c r="C106" s="10" t="s">
        <v>21</v>
      </c>
      <c r="D106" s="10">
        <v>3</v>
      </c>
      <c r="E106" s="10">
        <v>8</v>
      </c>
      <c r="F106" s="10">
        <v>30.16</v>
      </c>
      <c r="G106" s="17">
        <f t="shared" si="32"/>
        <v>36.159999999999997</v>
      </c>
      <c r="H106" s="17">
        <f t="shared" si="30"/>
        <v>0</v>
      </c>
      <c r="I106" s="25">
        <f t="shared" si="33"/>
        <v>1</v>
      </c>
      <c r="J106" s="17">
        <f t="shared" si="31"/>
        <v>0.46136358507998837</v>
      </c>
    </row>
    <row r="107" spans="1:10">
      <c r="A107" s="151"/>
      <c r="B107" s="144"/>
      <c r="C107" s="15" t="s">
        <v>34</v>
      </c>
      <c r="D107" s="10">
        <v>4</v>
      </c>
      <c r="E107" s="10">
        <v>8</v>
      </c>
      <c r="F107" s="123">
        <v>32.1</v>
      </c>
      <c r="G107" s="17">
        <f t="shared" si="32"/>
        <v>45.433333333333337</v>
      </c>
      <c r="H107" s="17">
        <f t="shared" si="30"/>
        <v>9.2733333333333405</v>
      </c>
      <c r="I107" s="25">
        <f t="shared" si="33"/>
        <v>9.6899436665037041E-3</v>
      </c>
      <c r="J107" s="17">
        <f t="shared" si="31"/>
        <v>4.4705871492012762E-3</v>
      </c>
    </row>
    <row r="108" spans="1:10">
      <c r="A108" s="151"/>
      <c r="B108" s="144"/>
      <c r="C108" s="10" t="s">
        <v>20</v>
      </c>
      <c r="D108" s="10">
        <v>2</v>
      </c>
      <c r="E108" s="10">
        <v>8</v>
      </c>
      <c r="F108" s="10">
        <v>34.49</v>
      </c>
      <c r="G108" s="17">
        <f t="shared" si="32"/>
        <v>36.89</v>
      </c>
      <c r="H108" s="17">
        <f t="shared" si="30"/>
        <v>0.73000000000000398</v>
      </c>
      <c r="I108" s="25">
        <f t="shared" si="33"/>
        <v>0.69419665087797744</v>
      </c>
      <c r="J108" s="17">
        <f t="shared" si="31"/>
        <v>0.32027705559958475</v>
      </c>
    </row>
    <row r="109" spans="1:10">
      <c r="A109" s="151"/>
      <c r="B109" s="144"/>
      <c r="C109" s="15" t="s">
        <v>22</v>
      </c>
      <c r="D109" s="10">
        <v>3</v>
      </c>
      <c r="E109" s="10">
        <v>8</v>
      </c>
      <c r="F109" s="55">
        <v>34.520000000000003</v>
      </c>
      <c r="G109" s="17">
        <f t="shared" si="32"/>
        <v>40.520000000000003</v>
      </c>
      <c r="H109" s="17">
        <f t="shared" si="30"/>
        <v>4.3600000000000065</v>
      </c>
      <c r="I109" s="25">
        <f t="shared" si="33"/>
        <v>0.11304153064044949</v>
      </c>
      <c r="J109" s="17">
        <f t="shared" si="31"/>
        <v>5.2153245839207128E-2</v>
      </c>
    </row>
    <row r="110" spans="1:10">
      <c r="A110" s="151"/>
      <c r="B110" s="144"/>
      <c r="C110" s="114" t="s">
        <v>23</v>
      </c>
      <c r="D110" s="10">
        <v>3</v>
      </c>
      <c r="E110" s="10">
        <v>8</v>
      </c>
      <c r="F110" s="55">
        <v>36.4</v>
      </c>
      <c r="G110" s="17">
        <f t="shared" si="32"/>
        <v>42.4</v>
      </c>
      <c r="H110" s="17">
        <f t="shared" si="30"/>
        <v>6.240000000000002</v>
      </c>
      <c r="I110" s="25">
        <f t="shared" si="33"/>
        <v>4.4157168419692826E-2</v>
      </c>
      <c r="J110" s="17">
        <f t="shared" si="31"/>
        <v>2.0372509529090328E-2</v>
      </c>
    </row>
    <row r="111" spans="1:10">
      <c r="A111" s="151"/>
      <c r="B111" s="144"/>
      <c r="C111" s="15" t="s">
        <v>33</v>
      </c>
      <c r="D111" s="10">
        <v>4</v>
      </c>
      <c r="E111" s="10">
        <v>8</v>
      </c>
      <c r="F111" s="55">
        <v>36.450000000000003</v>
      </c>
      <c r="G111" s="17">
        <f t="shared" si="32"/>
        <v>49.783333333333339</v>
      </c>
      <c r="H111" s="17">
        <f t="shared" si="30"/>
        <v>13.623333333333342</v>
      </c>
      <c r="I111" s="25">
        <f t="shared" si="33"/>
        <v>1.1008566091251959E-3</v>
      </c>
      <c r="J111" s="17">
        <f t="shared" si="31"/>
        <v>5.0789515184499986E-4</v>
      </c>
    </row>
    <row r="112" spans="1:10">
      <c r="A112" s="120"/>
      <c r="B112" s="10"/>
      <c r="C112" s="55"/>
      <c r="D112" s="55"/>
      <c r="E112" s="55"/>
      <c r="F112" s="123" t="s">
        <v>6</v>
      </c>
      <c r="G112" s="124">
        <f>G106</f>
        <v>36.159999999999997</v>
      </c>
      <c r="H112" s="17" t="s">
        <v>7</v>
      </c>
      <c r="I112" s="121">
        <f>SUM(I104:I111)</f>
        <v>2.1674879256598159</v>
      </c>
      <c r="J112" s="17">
        <f t="shared" si="31"/>
        <v>1</v>
      </c>
    </row>
    <row r="113" spans="1:13">
      <c r="A113" s="74"/>
      <c r="B113" s="71"/>
      <c r="C113" s="14"/>
      <c r="D113" s="14"/>
      <c r="E113" s="14"/>
      <c r="F113" s="116"/>
      <c r="G113" s="125"/>
      <c r="H113" s="32"/>
      <c r="I113" s="126"/>
      <c r="J113" s="32"/>
    </row>
    <row r="114" spans="1:13" s="18" customFormat="1">
      <c r="A114" s="148" t="s">
        <v>9</v>
      </c>
      <c r="B114" s="145" t="s">
        <v>10</v>
      </c>
      <c r="C114" s="56" t="s">
        <v>28</v>
      </c>
      <c r="D114" s="93"/>
      <c r="E114" s="94"/>
      <c r="F114" s="112"/>
      <c r="G114" s="86" t="s">
        <v>51</v>
      </c>
      <c r="H114" s="60" t="s">
        <v>8</v>
      </c>
      <c r="I114" s="83" t="s">
        <v>4</v>
      </c>
      <c r="J114" s="82" t="s">
        <v>5</v>
      </c>
    </row>
    <row r="115" spans="1:13" s="18" customFormat="1">
      <c r="A115" s="149"/>
      <c r="B115" s="146"/>
      <c r="C115" s="61" t="s">
        <v>21</v>
      </c>
      <c r="D115" s="95"/>
      <c r="E115" s="96"/>
      <c r="F115" s="97"/>
      <c r="G115" s="101">
        <v>36.159999999999997</v>
      </c>
      <c r="H115" s="42">
        <f>G115-G$119</f>
        <v>0</v>
      </c>
      <c r="I115" s="102">
        <f>EXP(-0.5*H115)</f>
        <v>1</v>
      </c>
      <c r="J115" s="79">
        <f>I115/I$119</f>
        <v>0.35631769274181446</v>
      </c>
    </row>
    <row r="116" spans="1:13" s="18" customFormat="1">
      <c r="A116" s="149"/>
      <c r="B116" s="146"/>
      <c r="C116" s="62" t="s">
        <v>16</v>
      </c>
      <c r="D116" s="95"/>
      <c r="E116" s="96"/>
      <c r="F116" s="97"/>
      <c r="G116" s="101">
        <v>36.590000000000003</v>
      </c>
      <c r="H116" s="42">
        <f>G116-G$119</f>
        <v>0.43000000000000682</v>
      </c>
      <c r="I116" s="102">
        <f t="shared" ref="I116:I117" si="34">EXP(-0.5*H116)</f>
        <v>0.8065414401773241</v>
      </c>
      <c r="J116" s="79">
        <f>I116/I$119</f>
        <v>0.28738498506464427</v>
      </c>
      <c r="M116" s="20"/>
    </row>
    <row r="117" spans="1:13" s="18" customFormat="1">
      <c r="A117" s="149"/>
      <c r="B117" s="146"/>
      <c r="C117" s="62" t="s">
        <v>20</v>
      </c>
      <c r="D117" s="95"/>
      <c r="E117" s="96"/>
      <c r="F117" s="97"/>
      <c r="G117" s="101">
        <v>36.89</v>
      </c>
      <c r="H117" s="42">
        <f>G117-G$119</f>
        <v>0.73000000000000398</v>
      </c>
      <c r="I117" s="102">
        <f t="shared" si="34"/>
        <v>0.69419665087797744</v>
      </c>
      <c r="J117" s="79">
        <f>I117/I$119</f>
        <v>0.2473545489499358</v>
      </c>
      <c r="M117" s="12"/>
    </row>
    <row r="118" spans="1:13" s="18" customFormat="1">
      <c r="A118" s="149"/>
      <c r="B118" s="146"/>
      <c r="C118" s="127" t="s">
        <v>15</v>
      </c>
      <c r="D118" s="95"/>
      <c r="E118" s="96"/>
      <c r="F118" s="97"/>
      <c r="G118" s="101">
        <v>38.53</v>
      </c>
      <c r="H118" s="79">
        <f>G118-G$119</f>
        <v>2.3700000000000045</v>
      </c>
      <c r="I118" s="102">
        <f>EXP(-0.5*H118)</f>
        <v>0.30574617949871108</v>
      </c>
      <c r="J118" s="79">
        <f>I118/I$119</f>
        <v>0.10894277324360539</v>
      </c>
      <c r="M118" s="12"/>
    </row>
    <row r="119" spans="1:13" s="19" customFormat="1" ht="15.75" thickBot="1">
      <c r="A119" s="150"/>
      <c r="B119" s="147"/>
      <c r="C119" s="65"/>
      <c r="D119" s="103"/>
      <c r="E119" s="104"/>
      <c r="F119" s="44" t="s">
        <v>6</v>
      </c>
      <c r="G119" s="105">
        <f>G115</f>
        <v>36.159999999999997</v>
      </c>
      <c r="H119" s="85" t="s">
        <v>7</v>
      </c>
      <c r="I119" s="45">
        <f>SUM(I115:I118)</f>
        <v>2.8064842705540127</v>
      </c>
      <c r="J119" s="106">
        <f>I119/I$119</f>
        <v>1</v>
      </c>
    </row>
    <row r="120" spans="1:13" s="18" customFormat="1" ht="15.75" thickTop="1">
      <c r="A120" s="70"/>
      <c r="B120" s="49"/>
      <c r="C120" s="24"/>
      <c r="D120" s="24"/>
      <c r="E120" s="24"/>
      <c r="F120" s="24"/>
      <c r="G120" s="24"/>
      <c r="H120" s="24"/>
      <c r="I120" s="24"/>
      <c r="J120" s="24"/>
    </row>
    <row r="121" spans="1:13" s="18" customFormat="1" ht="15.75" thickBot="1">
      <c r="A121" s="24"/>
      <c r="B121" s="24"/>
      <c r="C121" s="51"/>
      <c r="D121" s="24"/>
      <c r="E121" s="24"/>
      <c r="F121" s="24"/>
      <c r="G121" s="24"/>
      <c r="H121" s="24"/>
      <c r="I121" s="24"/>
      <c r="J121" s="24"/>
    </row>
    <row r="122" spans="1:13" s="35" customFormat="1" ht="15.75" thickTop="1">
      <c r="A122" s="28"/>
      <c r="B122" s="28"/>
      <c r="C122" s="8" t="s">
        <v>0</v>
      </c>
      <c r="D122" s="6" t="s">
        <v>1</v>
      </c>
      <c r="E122" s="6" t="s">
        <v>2</v>
      </c>
      <c r="F122" s="5" t="s">
        <v>3</v>
      </c>
      <c r="G122" s="5" t="s">
        <v>51</v>
      </c>
      <c r="H122" s="27" t="s">
        <v>8</v>
      </c>
      <c r="I122" s="8" t="s">
        <v>4</v>
      </c>
      <c r="J122" s="5" t="s">
        <v>5</v>
      </c>
    </row>
    <row r="123" spans="1:13" s="18" customFormat="1">
      <c r="A123" s="143" t="s">
        <v>24</v>
      </c>
      <c r="B123" s="144" t="s">
        <v>10</v>
      </c>
      <c r="C123" s="30" t="s">
        <v>15</v>
      </c>
      <c r="D123" s="23">
        <v>3</v>
      </c>
      <c r="E123" s="23">
        <v>8</v>
      </c>
      <c r="F123" s="23">
        <v>48.2</v>
      </c>
      <c r="G123" s="17">
        <f t="shared" ref="G123:G130" si="35">(F123)+((2*D123*(D123+1))/(E123-D123-1))</f>
        <v>54.2</v>
      </c>
      <c r="H123" s="17">
        <f>G123-G$131</f>
        <v>0</v>
      </c>
      <c r="I123" s="25">
        <f t="shared" ref="I123:I130" si="36">EXP(-0.5*H123)</f>
        <v>1</v>
      </c>
      <c r="J123" s="17">
        <f t="shared" ref="J123:J131" si="37">I123/I$131</f>
        <v>0.44623627704736596</v>
      </c>
    </row>
    <row r="124" spans="1:13" s="18" customFormat="1">
      <c r="A124" s="143"/>
      <c r="B124" s="144"/>
      <c r="C124" s="4" t="s">
        <v>14</v>
      </c>
      <c r="D124" s="23">
        <v>4</v>
      </c>
      <c r="E124" s="23">
        <v>8</v>
      </c>
      <c r="F124" s="23">
        <v>49.66</v>
      </c>
      <c r="G124" s="17">
        <f t="shared" si="35"/>
        <v>62.993333333333332</v>
      </c>
      <c r="H124" s="17">
        <f t="shared" ref="H124:H130" si="38">G124-G$131</f>
        <v>8.7933333333333294</v>
      </c>
      <c r="I124" s="25">
        <f t="shared" si="36"/>
        <v>1.2318332652705178E-2</v>
      </c>
      <c r="J124" s="17">
        <f t="shared" si="37"/>
        <v>5.4968869023741627E-3</v>
      </c>
    </row>
    <row r="125" spans="1:13" s="18" customFormat="1">
      <c r="A125" s="143"/>
      <c r="B125" s="144"/>
      <c r="C125" s="4" t="s">
        <v>13</v>
      </c>
      <c r="D125" s="23">
        <v>4</v>
      </c>
      <c r="E125" s="23">
        <v>8</v>
      </c>
      <c r="F125" s="23">
        <v>50.2</v>
      </c>
      <c r="G125" s="17">
        <f t="shared" si="35"/>
        <v>63.533333333333339</v>
      </c>
      <c r="H125" s="17">
        <f t="shared" si="38"/>
        <v>9.3333333333333357</v>
      </c>
      <c r="I125" s="25">
        <f t="shared" si="36"/>
        <v>9.4035625514951975E-3</v>
      </c>
      <c r="J125" s="17">
        <f t="shared" si="37"/>
        <v>4.1962107439612465E-3</v>
      </c>
    </row>
    <row r="126" spans="1:13" s="18" customFormat="1">
      <c r="A126" s="143"/>
      <c r="B126" s="144"/>
      <c r="C126" s="4" t="s">
        <v>17</v>
      </c>
      <c r="D126" s="23">
        <v>5</v>
      </c>
      <c r="E126" s="23">
        <v>8</v>
      </c>
      <c r="F126" s="23">
        <v>51.49</v>
      </c>
      <c r="G126" s="17">
        <f t="shared" si="35"/>
        <v>81.490000000000009</v>
      </c>
      <c r="H126" s="17">
        <f t="shared" si="38"/>
        <v>27.290000000000006</v>
      </c>
      <c r="I126" s="25">
        <f t="shared" si="36"/>
        <v>1.1859101726649638E-6</v>
      </c>
      <c r="J126" s="17">
        <f t="shared" si="37"/>
        <v>5.291961403626124E-7</v>
      </c>
    </row>
    <row r="127" spans="1:13" s="18" customFormat="1">
      <c r="A127" s="143"/>
      <c r="B127" s="144"/>
      <c r="C127" s="10" t="s">
        <v>20</v>
      </c>
      <c r="D127" s="10">
        <v>2</v>
      </c>
      <c r="E127" s="10">
        <v>8</v>
      </c>
      <c r="F127" s="23">
        <v>51.83</v>
      </c>
      <c r="G127" s="17">
        <f t="shared" si="35"/>
        <v>54.23</v>
      </c>
      <c r="H127" s="17">
        <f t="shared" si="38"/>
        <v>2.9999999999994031E-2</v>
      </c>
      <c r="I127" s="25">
        <f t="shared" si="36"/>
        <v>0.98511193960306564</v>
      </c>
      <c r="J127" s="17">
        <f t="shared" si="37"/>
        <v>0.43959268440338167</v>
      </c>
    </row>
    <row r="128" spans="1:13" s="18" customFormat="1">
      <c r="A128" s="143"/>
      <c r="B128" s="144"/>
      <c r="C128" s="4" t="s">
        <v>18</v>
      </c>
      <c r="D128" s="23">
        <v>4</v>
      </c>
      <c r="E128" s="23">
        <v>8</v>
      </c>
      <c r="F128" s="23">
        <v>51.89</v>
      </c>
      <c r="G128" s="17">
        <f t="shared" si="35"/>
        <v>65.223333333333329</v>
      </c>
      <c r="H128" s="17">
        <f t="shared" si="38"/>
        <v>11.023333333333326</v>
      </c>
      <c r="I128" s="25">
        <f t="shared" si="36"/>
        <v>4.0393694873897337E-3</v>
      </c>
      <c r="J128" s="17">
        <f t="shared" si="37"/>
        <v>1.8025132016715219E-3</v>
      </c>
    </row>
    <row r="129" spans="1:10" s="18" customFormat="1">
      <c r="A129" s="143"/>
      <c r="B129" s="144"/>
      <c r="C129" s="4" t="s">
        <v>16</v>
      </c>
      <c r="D129" s="23">
        <v>3</v>
      </c>
      <c r="E129" s="23">
        <v>8</v>
      </c>
      <c r="F129" s="23">
        <v>52.01</v>
      </c>
      <c r="G129" s="17">
        <f t="shared" si="35"/>
        <v>58.01</v>
      </c>
      <c r="H129" s="17">
        <f t="shared" si="38"/>
        <v>3.8099999999999952</v>
      </c>
      <c r="I129" s="25">
        <f t="shared" si="36"/>
        <v>0.14882264262214073</v>
      </c>
      <c r="J129" s="17">
        <f t="shared" si="37"/>
        <v>6.6410061984054733E-2</v>
      </c>
    </row>
    <row r="130" spans="1:10" s="18" customFormat="1">
      <c r="A130" s="143"/>
      <c r="B130" s="144"/>
      <c r="C130" s="30" t="s">
        <v>19</v>
      </c>
      <c r="D130" s="23">
        <v>3</v>
      </c>
      <c r="E130" s="23">
        <v>8</v>
      </c>
      <c r="F130" s="23">
        <v>53.22</v>
      </c>
      <c r="G130" s="17">
        <f t="shared" si="35"/>
        <v>59.22</v>
      </c>
      <c r="H130" s="17">
        <f t="shared" si="38"/>
        <v>5.019999999999996</v>
      </c>
      <c r="I130" s="25">
        <f t="shared" si="36"/>
        <v>8.1268239240891854E-2</v>
      </c>
      <c r="J130" s="17">
        <f t="shared" si="37"/>
        <v>3.6264836521050239E-2</v>
      </c>
    </row>
    <row r="131" spans="1:10" s="18" customFormat="1">
      <c r="A131" s="73"/>
      <c r="B131" s="23"/>
      <c r="C131" s="23"/>
      <c r="D131" s="23"/>
      <c r="E131" s="23"/>
      <c r="F131" s="39" t="s">
        <v>6</v>
      </c>
      <c r="G131" s="17">
        <f>G123</f>
        <v>54.2</v>
      </c>
      <c r="H131" s="17" t="s">
        <v>7</v>
      </c>
      <c r="I131" s="25">
        <f>SUM(I123:I130)</f>
        <v>2.2409652720678612</v>
      </c>
      <c r="J131" s="17">
        <f t="shared" si="37"/>
        <v>1</v>
      </c>
    </row>
    <row r="132" spans="1:10" s="18" customFormat="1">
      <c r="A132" s="70"/>
      <c r="B132" s="24"/>
      <c r="C132" s="24"/>
      <c r="D132" s="24"/>
      <c r="E132" s="24"/>
      <c r="F132" s="22"/>
      <c r="G132" s="110"/>
      <c r="H132" s="110"/>
      <c r="I132" s="111"/>
      <c r="J132" s="110"/>
    </row>
    <row r="133" spans="1:10" s="18" customFormat="1">
      <c r="A133" s="73"/>
      <c r="B133" s="23"/>
      <c r="C133" s="52" t="s">
        <v>0</v>
      </c>
      <c r="D133" s="80" t="s">
        <v>1</v>
      </c>
      <c r="E133" s="80" t="s">
        <v>2</v>
      </c>
      <c r="F133" s="81" t="s">
        <v>3</v>
      </c>
      <c r="G133" s="81" t="s">
        <v>51</v>
      </c>
      <c r="H133" s="33" t="s">
        <v>8</v>
      </c>
      <c r="I133" s="52" t="s">
        <v>4</v>
      </c>
      <c r="J133" s="81" t="s">
        <v>5</v>
      </c>
    </row>
    <row r="134" spans="1:10" s="18" customFormat="1">
      <c r="A134" s="143" t="s">
        <v>25</v>
      </c>
      <c r="B134" s="144" t="s">
        <v>10</v>
      </c>
      <c r="C134" s="15" t="s">
        <v>22</v>
      </c>
      <c r="D134" s="10">
        <v>3</v>
      </c>
      <c r="E134" s="10">
        <v>8</v>
      </c>
      <c r="F134" s="23">
        <v>47.48</v>
      </c>
      <c r="G134" s="17">
        <f t="shared" ref="G134:G141" si="39">(F134)+((2*D134*(D134+1))/(E134-D134-1))</f>
        <v>53.48</v>
      </c>
      <c r="H134" s="17">
        <f>G134-G$142</f>
        <v>0</v>
      </c>
      <c r="I134" s="25">
        <f t="shared" ref="I134:I141" si="40">EXP(-0.5*H134)</f>
        <v>1</v>
      </c>
      <c r="J134" s="17">
        <f t="shared" ref="J134:J142" si="41">I134/I$142</f>
        <v>0.51595294204038111</v>
      </c>
    </row>
    <row r="135" spans="1:10" s="18" customFormat="1">
      <c r="A135" s="143"/>
      <c r="B135" s="144"/>
      <c r="C135" s="15" t="s">
        <v>32</v>
      </c>
      <c r="D135" s="10">
        <v>5</v>
      </c>
      <c r="E135" s="10">
        <v>8</v>
      </c>
      <c r="F135" s="23">
        <v>47.53</v>
      </c>
      <c r="G135" s="17">
        <f t="shared" si="39"/>
        <v>77.53</v>
      </c>
      <c r="H135" s="17">
        <f t="shared" ref="H135:H141" si="42">G135-G$142</f>
        <v>24.050000000000004</v>
      </c>
      <c r="I135" s="25">
        <f t="shared" si="40"/>
        <v>5.9925112098079179E-6</v>
      </c>
      <c r="J135" s="17">
        <f t="shared" si="41"/>
        <v>3.0918537889103585E-6</v>
      </c>
    </row>
    <row r="136" spans="1:10" s="18" customFormat="1">
      <c r="A136" s="143"/>
      <c r="B136" s="144"/>
      <c r="C136" s="15" t="s">
        <v>31</v>
      </c>
      <c r="D136" s="10">
        <v>4</v>
      </c>
      <c r="E136" s="10">
        <v>8</v>
      </c>
      <c r="F136" s="23">
        <v>48.01</v>
      </c>
      <c r="G136" s="17">
        <f t="shared" si="39"/>
        <v>61.343333333333334</v>
      </c>
      <c r="H136" s="17">
        <f t="shared" si="42"/>
        <v>7.8633333333333368</v>
      </c>
      <c r="I136" s="25">
        <f t="shared" si="40"/>
        <v>1.9610960366537856E-2</v>
      </c>
      <c r="J136" s="17">
        <f t="shared" si="41"/>
        <v>1.0118332697352517E-2</v>
      </c>
    </row>
    <row r="137" spans="1:10" s="18" customFormat="1">
      <c r="A137" s="143"/>
      <c r="B137" s="144"/>
      <c r="C137" s="15" t="s">
        <v>33</v>
      </c>
      <c r="D137" s="10">
        <v>4</v>
      </c>
      <c r="E137" s="10">
        <v>8</v>
      </c>
      <c r="F137" s="23">
        <v>48.31</v>
      </c>
      <c r="G137" s="17">
        <f t="shared" si="39"/>
        <v>61.643333333333338</v>
      </c>
      <c r="H137" s="17">
        <f t="shared" si="42"/>
        <v>8.1633333333333411</v>
      </c>
      <c r="I137" s="25">
        <f t="shared" si="40"/>
        <v>1.6879310012834773E-2</v>
      </c>
      <c r="J137" s="17">
        <f t="shared" si="41"/>
        <v>8.7089296607337635E-3</v>
      </c>
    </row>
    <row r="138" spans="1:10" s="18" customFormat="1">
      <c r="A138" s="143"/>
      <c r="B138" s="144"/>
      <c r="C138" s="15" t="s">
        <v>34</v>
      </c>
      <c r="D138" s="10">
        <v>4</v>
      </c>
      <c r="E138" s="10">
        <v>8</v>
      </c>
      <c r="F138" s="23">
        <v>49.23</v>
      </c>
      <c r="G138" s="17">
        <f t="shared" si="39"/>
        <v>62.563333333333333</v>
      </c>
      <c r="H138" s="17">
        <f t="shared" si="42"/>
        <v>9.0833333333333357</v>
      </c>
      <c r="I138" s="25">
        <f t="shared" si="40"/>
        <v>1.065563235854392E-2</v>
      </c>
      <c r="J138" s="17">
        <f t="shared" si="41"/>
        <v>5.4978048646914203E-3</v>
      </c>
    </row>
    <row r="139" spans="1:10" s="18" customFormat="1">
      <c r="A139" s="143"/>
      <c r="B139" s="144"/>
      <c r="C139" s="10" t="s">
        <v>21</v>
      </c>
      <c r="D139" s="10">
        <v>3</v>
      </c>
      <c r="E139" s="10">
        <v>8</v>
      </c>
      <c r="F139" s="23">
        <v>51.33</v>
      </c>
      <c r="G139" s="17">
        <f t="shared" si="39"/>
        <v>57.33</v>
      </c>
      <c r="H139" s="17">
        <f t="shared" si="42"/>
        <v>3.8500000000000014</v>
      </c>
      <c r="I139" s="25">
        <f t="shared" si="40"/>
        <v>0.14587575685622728</v>
      </c>
      <c r="J139" s="17">
        <f t="shared" si="41"/>
        <v>7.5265025922337761E-2</v>
      </c>
    </row>
    <row r="140" spans="1:10" s="18" customFormat="1">
      <c r="A140" s="143"/>
      <c r="B140" s="144"/>
      <c r="C140" s="10" t="s">
        <v>20</v>
      </c>
      <c r="D140" s="10">
        <v>2</v>
      </c>
      <c r="E140" s="10">
        <v>8</v>
      </c>
      <c r="F140" s="23">
        <v>51.83</v>
      </c>
      <c r="G140" s="17">
        <f t="shared" si="39"/>
        <v>54.23</v>
      </c>
      <c r="H140" s="17">
        <f t="shared" si="42"/>
        <v>0.75</v>
      </c>
      <c r="I140" s="25">
        <f t="shared" si="40"/>
        <v>0.68728927879097224</v>
      </c>
      <c r="J140" s="17">
        <f t="shared" si="41"/>
        <v>0.35460892542501382</v>
      </c>
    </row>
    <row r="141" spans="1:10" s="18" customFormat="1">
      <c r="A141" s="143"/>
      <c r="B141" s="144"/>
      <c r="C141" s="15" t="s">
        <v>23</v>
      </c>
      <c r="D141" s="10">
        <v>3</v>
      </c>
      <c r="E141" s="10">
        <v>8</v>
      </c>
      <c r="F141" s="23">
        <v>53.18</v>
      </c>
      <c r="G141" s="17">
        <f t="shared" si="39"/>
        <v>59.18</v>
      </c>
      <c r="H141" s="17">
        <f t="shared" si="42"/>
        <v>5.7000000000000028</v>
      </c>
      <c r="I141" s="25">
        <f t="shared" si="40"/>
        <v>5.784432087483838E-2</v>
      </c>
      <c r="J141" s="17">
        <f t="shared" si="41"/>
        <v>2.9844947535700692E-2</v>
      </c>
    </row>
    <row r="142" spans="1:10" s="18" customFormat="1">
      <c r="A142" s="73"/>
      <c r="B142" s="23"/>
      <c r="C142" s="23"/>
      <c r="D142" s="23"/>
      <c r="E142" s="23"/>
      <c r="F142" s="39" t="s">
        <v>6</v>
      </c>
      <c r="G142" s="17">
        <f>G134</f>
        <v>53.48</v>
      </c>
      <c r="H142" s="17" t="s">
        <v>7</v>
      </c>
      <c r="I142" s="25">
        <f>SUM(I134:I141)</f>
        <v>1.9381612517711644</v>
      </c>
      <c r="J142" s="17">
        <f t="shared" si="41"/>
        <v>1</v>
      </c>
    </row>
    <row r="143" spans="1:10" s="18" customFormat="1">
      <c r="A143" s="70"/>
      <c r="B143" s="24"/>
      <c r="C143" s="24"/>
      <c r="D143" s="24"/>
      <c r="E143" s="24"/>
      <c r="F143" s="24"/>
      <c r="G143" s="24"/>
      <c r="H143" s="24"/>
      <c r="I143" s="24"/>
      <c r="J143" s="24"/>
    </row>
    <row r="144" spans="1:10" s="18" customFormat="1">
      <c r="A144" s="141" t="s">
        <v>27</v>
      </c>
      <c r="B144" s="139" t="s">
        <v>10</v>
      </c>
      <c r="C144" s="134" t="s">
        <v>28</v>
      </c>
      <c r="D144" s="93"/>
      <c r="E144" s="94"/>
      <c r="F144" s="112"/>
      <c r="G144" s="86" t="s">
        <v>51</v>
      </c>
      <c r="H144" s="60" t="s">
        <v>8</v>
      </c>
      <c r="I144" s="83" t="s">
        <v>4</v>
      </c>
      <c r="J144" s="82" t="s">
        <v>5</v>
      </c>
    </row>
    <row r="145" spans="1:13" s="18" customFormat="1">
      <c r="A145" s="141"/>
      <c r="B145" s="139"/>
      <c r="C145" s="135" t="s">
        <v>20</v>
      </c>
      <c r="D145" s="95"/>
      <c r="E145" s="96"/>
      <c r="F145" s="97"/>
      <c r="G145" s="128">
        <v>51.83</v>
      </c>
      <c r="H145" s="42">
        <f>G145-G$148</f>
        <v>0</v>
      </c>
      <c r="I145" s="102">
        <f t="shared" ref="I145" si="43">EXP(-0.5*H145)</f>
        <v>1</v>
      </c>
      <c r="J145" s="79">
        <f>I145/I$148</f>
        <v>0.57340068578494785</v>
      </c>
    </row>
    <row r="146" spans="1:13" s="18" customFormat="1">
      <c r="A146" s="141"/>
      <c r="B146" s="139"/>
      <c r="C146" s="138" t="s">
        <v>22</v>
      </c>
      <c r="D146" s="95"/>
      <c r="E146" s="96"/>
      <c r="F146" s="97"/>
      <c r="G146" s="101">
        <v>53.48</v>
      </c>
      <c r="H146" s="42">
        <f>G146-G$148</f>
        <v>1.6499999999999986</v>
      </c>
      <c r="I146" s="102">
        <f>EXP(-0.5*H146)</f>
        <v>0.43823499246494957</v>
      </c>
      <c r="J146" s="79">
        <f>I146/I$148</f>
        <v>0.25128424521436349</v>
      </c>
    </row>
    <row r="147" spans="1:13" s="18" customFormat="1">
      <c r="A147" s="141"/>
      <c r="B147" s="139"/>
      <c r="C147" s="136" t="s">
        <v>15</v>
      </c>
      <c r="D147" s="95"/>
      <c r="E147" s="96"/>
      <c r="F147" s="97"/>
      <c r="G147" s="101">
        <v>54.2</v>
      </c>
      <c r="H147" s="79">
        <f>G147-G$148</f>
        <v>2.3700000000000045</v>
      </c>
      <c r="I147" s="102">
        <f>EXP(-0.5*H147)</f>
        <v>0.30574617949871108</v>
      </c>
      <c r="J147" s="79">
        <f>I147/I$148</f>
        <v>0.17531506900068869</v>
      </c>
    </row>
    <row r="148" spans="1:13" s="19" customFormat="1" ht="15.75" thickBot="1">
      <c r="A148" s="142"/>
      <c r="B148" s="140"/>
      <c r="C148" s="137"/>
      <c r="D148" s="103"/>
      <c r="E148" s="104"/>
      <c r="F148" s="44" t="s">
        <v>6</v>
      </c>
      <c r="G148" s="105">
        <f>G145</f>
        <v>51.83</v>
      </c>
      <c r="H148" s="85" t="s">
        <v>7</v>
      </c>
      <c r="I148" s="129">
        <f>SUM(I145:I147)</f>
        <v>1.7439811719636606</v>
      </c>
      <c r="J148" s="106">
        <f>I148/I$148</f>
        <v>1</v>
      </c>
      <c r="M148" s="133"/>
    </row>
    <row r="149" spans="1:13" s="18" customFormat="1" ht="15.75" thickTop="1">
      <c r="A149" s="70"/>
      <c r="B149" s="49"/>
      <c r="C149" s="24"/>
      <c r="D149" s="24"/>
      <c r="E149" s="24"/>
      <c r="F149" s="24"/>
      <c r="G149" s="24"/>
      <c r="H149" s="24"/>
      <c r="I149" s="24"/>
      <c r="J149" s="24"/>
      <c r="M149" s="12"/>
    </row>
    <row r="150" spans="1:13" s="18" customFormat="1" ht="15.75" thickBot="1">
      <c r="A150" s="70"/>
      <c r="B150" s="49"/>
      <c r="C150" s="24"/>
      <c r="D150" s="24"/>
      <c r="E150" s="24"/>
      <c r="F150" s="24"/>
      <c r="G150" s="24"/>
      <c r="H150" s="24"/>
      <c r="I150" s="24"/>
      <c r="J150" s="24"/>
    </row>
    <row r="151" spans="1:13" s="11" customFormat="1" ht="15.75" thickTop="1">
      <c r="A151" s="34"/>
      <c r="B151" s="34"/>
      <c r="C151" s="9" t="s">
        <v>0</v>
      </c>
      <c r="D151" s="6" t="s">
        <v>1</v>
      </c>
      <c r="E151" s="7" t="s">
        <v>2</v>
      </c>
      <c r="F151" s="5" t="s">
        <v>3</v>
      </c>
      <c r="G151" s="5" t="s">
        <v>51</v>
      </c>
      <c r="H151" s="27" t="s">
        <v>8</v>
      </c>
      <c r="I151" s="8" t="s">
        <v>4</v>
      </c>
      <c r="J151" s="5" t="s">
        <v>5</v>
      </c>
    </row>
    <row r="152" spans="1:13">
      <c r="A152" s="143" t="s">
        <v>30</v>
      </c>
      <c r="B152" s="144" t="s">
        <v>10</v>
      </c>
      <c r="C152" s="4" t="s">
        <v>17</v>
      </c>
      <c r="D152" s="55">
        <v>5</v>
      </c>
      <c r="E152" s="55">
        <v>8</v>
      </c>
      <c r="F152" s="55">
        <v>10.11</v>
      </c>
      <c r="G152" s="17">
        <f>(F152)+((2*D152*(D152+1))/(E152-D152-1))</f>
        <v>40.11</v>
      </c>
      <c r="H152" s="17">
        <f t="shared" ref="H152:H159" si="44">G152-G$160</f>
        <v>18.149999999999999</v>
      </c>
      <c r="I152" s="25">
        <f>EXP(-0.5*H152)</f>
        <v>1.1449264189049986E-4</v>
      </c>
      <c r="J152" s="17">
        <f t="shared" ref="J152:J160" si="45">I152/I$160</f>
        <v>5.9092457646199199E-5</v>
      </c>
    </row>
    <row r="153" spans="1:13">
      <c r="A153" s="143"/>
      <c r="B153" s="144"/>
      <c r="C153" s="4" t="s">
        <v>18</v>
      </c>
      <c r="D153" s="55">
        <v>4</v>
      </c>
      <c r="E153" s="55">
        <v>8</v>
      </c>
      <c r="F153" s="55">
        <v>10.8</v>
      </c>
      <c r="G153" s="17">
        <f t="shared" ref="G153:G156" si="46">(F153)+((2*D153*(D153+1))/(E153-D153-1))</f>
        <v>24.133333333333333</v>
      </c>
      <c r="H153" s="17">
        <f t="shared" si="44"/>
        <v>2.173333333333332</v>
      </c>
      <c r="I153" s="25">
        <f t="shared" ref="I153:I156" si="47">EXP(-0.5*H153)</f>
        <v>0.33733908529897327</v>
      </c>
      <c r="J153" s="17">
        <f t="shared" si="45"/>
        <v>0.1741089670155582</v>
      </c>
    </row>
    <row r="154" spans="1:13">
      <c r="A154" s="143"/>
      <c r="B154" s="144"/>
      <c r="C154" s="13" t="s">
        <v>15</v>
      </c>
      <c r="D154" s="55">
        <v>3</v>
      </c>
      <c r="E154" s="55">
        <v>8</v>
      </c>
      <c r="F154" s="55">
        <v>15.96</v>
      </c>
      <c r="G154" s="17">
        <f t="shared" si="46"/>
        <v>21.96</v>
      </c>
      <c r="H154" s="17">
        <f t="shared" si="44"/>
        <v>0</v>
      </c>
      <c r="I154" s="25">
        <f t="shared" si="47"/>
        <v>1</v>
      </c>
      <c r="J154" s="17">
        <f t="shared" si="45"/>
        <v>0.516124500845346</v>
      </c>
    </row>
    <row r="155" spans="1:13">
      <c r="A155" s="143"/>
      <c r="B155" s="144"/>
      <c r="C155" s="4" t="s">
        <v>14</v>
      </c>
      <c r="D155" s="55">
        <v>4</v>
      </c>
      <c r="E155" s="55">
        <v>8</v>
      </c>
      <c r="F155" s="55">
        <v>16.22</v>
      </c>
      <c r="G155" s="17">
        <f t="shared" si="46"/>
        <v>29.553333333333335</v>
      </c>
      <c r="H155" s="17">
        <f t="shared" si="44"/>
        <v>7.5933333333333337</v>
      </c>
      <c r="I155" s="25">
        <f t="shared" si="47"/>
        <v>2.2445465515958347E-2</v>
      </c>
      <c r="J155" s="17">
        <f t="shared" si="45"/>
        <v>1.1584654685665429E-2</v>
      </c>
    </row>
    <row r="156" spans="1:13">
      <c r="A156" s="143"/>
      <c r="B156" s="144"/>
      <c r="C156" s="4" t="s">
        <v>13</v>
      </c>
      <c r="D156" s="55">
        <v>4</v>
      </c>
      <c r="E156" s="55">
        <v>8</v>
      </c>
      <c r="F156" s="55">
        <v>16.68</v>
      </c>
      <c r="G156" s="17">
        <f t="shared" si="46"/>
        <v>30.013333333333335</v>
      </c>
      <c r="H156" s="17">
        <f t="shared" si="44"/>
        <v>8.0533333333333346</v>
      </c>
      <c r="I156" s="25">
        <f t="shared" si="47"/>
        <v>1.7833676576258735E-2</v>
      </c>
      <c r="J156" s="17">
        <f t="shared" si="45"/>
        <v>9.2043974211588799E-3</v>
      </c>
    </row>
    <row r="157" spans="1:13">
      <c r="A157" s="143"/>
      <c r="B157" s="144"/>
      <c r="C157" s="4" t="s">
        <v>16</v>
      </c>
      <c r="D157" s="55">
        <v>3</v>
      </c>
      <c r="E157" s="55">
        <v>8</v>
      </c>
      <c r="F157" s="55">
        <v>18.850000000000001</v>
      </c>
      <c r="G157" s="17">
        <f>(F157)+((2*D157*(D157+1))/(E157-D157-1))</f>
        <v>24.85</v>
      </c>
      <c r="H157" s="17">
        <f t="shared" si="44"/>
        <v>2.8900000000000006</v>
      </c>
      <c r="I157" s="25">
        <f>EXP(-0.5*H157)</f>
        <v>0.23574607655586347</v>
      </c>
      <c r="J157" s="17">
        <f t="shared" si="45"/>
        <v>0.12167432608864377</v>
      </c>
    </row>
    <row r="158" spans="1:13">
      <c r="A158" s="143"/>
      <c r="B158" s="144"/>
      <c r="C158" s="10" t="s">
        <v>20</v>
      </c>
      <c r="D158" s="10">
        <v>2</v>
      </c>
      <c r="E158" s="10">
        <v>8</v>
      </c>
      <c r="F158" s="55">
        <v>22.02</v>
      </c>
      <c r="G158" s="17">
        <f>(F158)+((2*D158*(D158+1))/(E158-D158-1))</f>
        <v>24.419999999999998</v>
      </c>
      <c r="H158" s="17">
        <f t="shared" si="44"/>
        <v>2.4599999999999973</v>
      </c>
      <c r="I158" s="25">
        <f>EXP(-0.5*H158)</f>
        <v>0.29229257768085981</v>
      </c>
      <c r="J158" s="17">
        <f t="shared" si="45"/>
        <v>0.1508593607563333</v>
      </c>
    </row>
    <row r="159" spans="1:13">
      <c r="A159" s="143"/>
      <c r="B159" s="144"/>
      <c r="C159" s="13" t="s">
        <v>19</v>
      </c>
      <c r="D159" s="55">
        <v>3</v>
      </c>
      <c r="E159" s="55">
        <v>8</v>
      </c>
      <c r="F159" s="55">
        <v>22.86</v>
      </c>
      <c r="G159" s="17">
        <f>(F159)+((2*D159*(D159+1))/(E159-D159-1))</f>
        <v>28.86</v>
      </c>
      <c r="H159" s="17">
        <f t="shared" si="44"/>
        <v>6.8999999999999986</v>
      </c>
      <c r="I159" s="25">
        <f>EXP(-0.5*H159)</f>
        <v>3.1745636378067967E-2</v>
      </c>
      <c r="J159" s="17">
        <f t="shared" si="45"/>
        <v>1.6384700729648188E-2</v>
      </c>
    </row>
    <row r="160" spans="1:13">
      <c r="A160" s="73"/>
      <c r="B160" s="55"/>
      <c r="C160" s="55"/>
      <c r="D160" s="55"/>
      <c r="E160" s="55"/>
      <c r="F160" s="123" t="s">
        <v>6</v>
      </c>
      <c r="G160" s="124">
        <f>G154</f>
        <v>21.96</v>
      </c>
      <c r="H160" s="17" t="s">
        <v>7</v>
      </c>
      <c r="I160" s="121">
        <f>SUM(I152:I159)</f>
        <v>1.9375170106478721</v>
      </c>
      <c r="J160" s="17">
        <f t="shared" si="45"/>
        <v>1</v>
      </c>
    </row>
    <row r="161" spans="1:12" s="67" customFormat="1">
      <c r="A161" s="113"/>
      <c r="B161" s="113"/>
      <c r="C161" s="51"/>
      <c r="D161" s="113"/>
      <c r="E161" s="113"/>
      <c r="F161" s="113"/>
      <c r="G161" s="113"/>
      <c r="H161" s="113"/>
      <c r="I161" s="113"/>
      <c r="J161" s="113"/>
    </row>
    <row r="162" spans="1:12" s="67" customFormat="1">
      <c r="A162" s="55"/>
      <c r="B162" s="55"/>
      <c r="C162" s="53" t="s">
        <v>0</v>
      </c>
      <c r="D162" s="80" t="s">
        <v>1</v>
      </c>
      <c r="E162" s="89" t="s">
        <v>2</v>
      </c>
      <c r="F162" s="81" t="s">
        <v>3</v>
      </c>
      <c r="G162" s="81" t="s">
        <v>51</v>
      </c>
      <c r="H162" s="33" t="s">
        <v>8</v>
      </c>
      <c r="I162" s="52" t="s">
        <v>4</v>
      </c>
      <c r="J162" s="81" t="s">
        <v>5</v>
      </c>
    </row>
    <row r="163" spans="1:12" s="67" customFormat="1">
      <c r="A163" s="143" t="s">
        <v>35</v>
      </c>
      <c r="B163" s="144" t="s">
        <v>10</v>
      </c>
      <c r="C163" s="15" t="s">
        <v>31</v>
      </c>
      <c r="D163" s="10">
        <v>4</v>
      </c>
      <c r="E163" s="10">
        <v>8</v>
      </c>
      <c r="F163" s="55">
        <v>9.56</v>
      </c>
      <c r="G163" s="17">
        <f>(F163)+((2*D163*(D163+1))/(E163-D163-1))</f>
        <v>22.893333333333334</v>
      </c>
      <c r="H163" s="17">
        <f t="shared" ref="H163:H170" si="48">G163-G$171</f>
        <v>0</v>
      </c>
      <c r="I163" s="25">
        <f>EXP(-0.5*H163)</f>
        <v>1</v>
      </c>
      <c r="J163" s="17">
        <f t="shared" ref="J163:J171" si="49">I163/I$171</f>
        <v>0.50711967851246165</v>
      </c>
    </row>
    <row r="164" spans="1:12" s="67" customFormat="1">
      <c r="A164" s="143"/>
      <c r="B164" s="144"/>
      <c r="C164" s="15" t="s">
        <v>32</v>
      </c>
      <c r="D164" s="10">
        <v>5</v>
      </c>
      <c r="E164" s="10">
        <v>8</v>
      </c>
      <c r="F164" s="55">
        <v>11.43</v>
      </c>
      <c r="G164" s="17">
        <f t="shared" ref="G164" si="50">(F164)+((2*D164*(D164+1))/(E164-D164-1))</f>
        <v>41.43</v>
      </c>
      <c r="H164" s="17">
        <f t="shared" si="48"/>
        <v>18.536666666666665</v>
      </c>
      <c r="I164" s="25">
        <f t="shared" ref="I164" si="51">EXP(-0.5*H164)</f>
        <v>9.4365658947512951E-5</v>
      </c>
      <c r="J164" s="17">
        <f t="shared" si="49"/>
        <v>4.7854682628079367E-5</v>
      </c>
    </row>
    <row r="165" spans="1:12" s="67" customFormat="1">
      <c r="A165" s="143"/>
      <c r="B165" s="144"/>
      <c r="C165" s="10" t="s">
        <v>21</v>
      </c>
      <c r="D165" s="10">
        <v>3</v>
      </c>
      <c r="E165" s="10">
        <v>8</v>
      </c>
      <c r="F165" s="55">
        <v>19.170000000000002</v>
      </c>
      <c r="G165" s="17">
        <f t="shared" ref="G165:G170" si="52">(F165)+((2*D165*(D165+1))/(E165-D165-1))</f>
        <v>25.17</v>
      </c>
      <c r="H165" s="17">
        <f t="shared" si="48"/>
        <v>2.2766666666666673</v>
      </c>
      <c r="I165" s="25">
        <f t="shared" ref="I165:I170" si="53">EXP(-0.5*H165)</f>
        <v>0.3203524979592936</v>
      </c>
      <c r="J165" s="17">
        <f t="shared" si="49"/>
        <v>0.16245705577578098</v>
      </c>
    </row>
    <row r="166" spans="1:12" s="67" customFormat="1">
      <c r="A166" s="143"/>
      <c r="B166" s="144"/>
      <c r="C166" s="15" t="s">
        <v>34</v>
      </c>
      <c r="D166" s="10">
        <v>4</v>
      </c>
      <c r="E166" s="10">
        <v>8</v>
      </c>
      <c r="F166" s="55">
        <v>20.309999999999999</v>
      </c>
      <c r="G166" s="17">
        <f t="shared" si="52"/>
        <v>33.643333333333331</v>
      </c>
      <c r="H166" s="17">
        <f t="shared" si="48"/>
        <v>10.749999999999996</v>
      </c>
      <c r="I166" s="25">
        <f t="shared" si="53"/>
        <v>4.6309187335332545E-3</v>
      </c>
      <c r="J166" s="17">
        <f t="shared" si="49"/>
        <v>2.3484300193667199E-3</v>
      </c>
    </row>
    <row r="167" spans="1:12" s="67" customFormat="1">
      <c r="A167" s="143"/>
      <c r="B167" s="144"/>
      <c r="C167" s="15" t="s">
        <v>22</v>
      </c>
      <c r="D167" s="10">
        <v>3</v>
      </c>
      <c r="E167" s="10">
        <v>8</v>
      </c>
      <c r="F167" s="55">
        <v>20.79</v>
      </c>
      <c r="G167" s="17">
        <f t="shared" si="52"/>
        <v>26.79</v>
      </c>
      <c r="H167" s="17">
        <f t="shared" si="48"/>
        <v>3.8966666666666647</v>
      </c>
      <c r="I167" s="25">
        <f t="shared" si="53"/>
        <v>0.14251139275186023</v>
      </c>
      <c r="J167" s="17">
        <f t="shared" si="49"/>
        <v>7.2270331676686519E-2</v>
      </c>
    </row>
    <row r="168" spans="1:12" s="67" customFormat="1">
      <c r="A168" s="143"/>
      <c r="B168" s="144"/>
      <c r="C168" s="10" t="s">
        <v>20</v>
      </c>
      <c r="D168" s="10">
        <v>2</v>
      </c>
      <c r="E168" s="10">
        <v>8</v>
      </c>
      <c r="F168" s="55">
        <v>22.02</v>
      </c>
      <c r="G168" s="17">
        <f t="shared" si="52"/>
        <v>24.419999999999998</v>
      </c>
      <c r="H168" s="17">
        <f t="shared" si="48"/>
        <v>1.5266666666666637</v>
      </c>
      <c r="I168" s="25">
        <f t="shared" si="53"/>
        <v>0.46611013418226788</v>
      </c>
      <c r="J168" s="17">
        <f t="shared" si="49"/>
        <v>0.23637362139791204</v>
      </c>
    </row>
    <row r="169" spans="1:12" s="67" customFormat="1">
      <c r="A169" s="143"/>
      <c r="B169" s="144"/>
      <c r="C169" s="15" t="s">
        <v>33</v>
      </c>
      <c r="D169" s="10">
        <v>4</v>
      </c>
      <c r="E169" s="10">
        <v>8</v>
      </c>
      <c r="F169" s="55">
        <v>22.17</v>
      </c>
      <c r="G169" s="17">
        <f t="shared" si="52"/>
        <v>35.503333333333337</v>
      </c>
      <c r="H169" s="17">
        <f t="shared" si="48"/>
        <v>12.610000000000003</v>
      </c>
      <c r="I169" s="25">
        <f t="shared" si="53"/>
        <v>1.8271461687448956E-3</v>
      </c>
      <c r="J169" s="17">
        <f t="shared" si="49"/>
        <v>9.2658177768918746E-4</v>
      </c>
    </row>
    <row r="170" spans="1:12" s="67" customFormat="1">
      <c r="A170" s="143"/>
      <c r="B170" s="144"/>
      <c r="C170" s="114" t="s">
        <v>23</v>
      </c>
      <c r="D170" s="10">
        <v>3</v>
      </c>
      <c r="E170" s="10">
        <v>8</v>
      </c>
      <c r="F170" s="55">
        <v>23.52</v>
      </c>
      <c r="G170" s="17">
        <f t="shared" si="52"/>
        <v>29.52</v>
      </c>
      <c r="H170" s="17">
        <f t="shared" si="48"/>
        <v>6.6266666666666652</v>
      </c>
      <c r="I170" s="25">
        <f t="shared" si="53"/>
        <v>3.6394655816972495E-2</v>
      </c>
      <c r="J170" s="17">
        <f t="shared" si="49"/>
        <v>1.8456446157474785E-2</v>
      </c>
    </row>
    <row r="171" spans="1:12" s="67" customFormat="1">
      <c r="A171" s="73"/>
      <c r="B171" s="10"/>
      <c r="C171" s="55"/>
      <c r="D171" s="55"/>
      <c r="E171" s="55"/>
      <c r="F171" s="123" t="s">
        <v>6</v>
      </c>
      <c r="G171" s="124">
        <f>G163</f>
        <v>22.893333333333334</v>
      </c>
      <c r="H171" s="17" t="s">
        <v>7</v>
      </c>
      <c r="I171" s="121">
        <f>SUM(I163:I170)</f>
        <v>1.97192111127162</v>
      </c>
      <c r="J171" s="17">
        <f t="shared" si="49"/>
        <v>1</v>
      </c>
    </row>
    <row r="172" spans="1:12" s="67" customFormat="1">
      <c r="A172" s="113"/>
      <c r="B172" s="113"/>
      <c r="C172" s="113"/>
      <c r="D172" s="113"/>
      <c r="E172" s="113"/>
      <c r="F172" s="113"/>
      <c r="G172" s="113"/>
      <c r="H172" s="113"/>
      <c r="I172" s="113"/>
      <c r="J172" s="113"/>
    </row>
    <row r="173" spans="1:12" s="18" customFormat="1">
      <c r="A173" s="141" t="s">
        <v>29</v>
      </c>
      <c r="B173" s="139" t="s">
        <v>10</v>
      </c>
      <c r="C173" s="56" t="s">
        <v>28</v>
      </c>
      <c r="D173" s="93"/>
      <c r="E173" s="94"/>
      <c r="F173" s="119"/>
      <c r="G173" s="86" t="s">
        <v>51</v>
      </c>
      <c r="H173" s="60" t="s">
        <v>8</v>
      </c>
      <c r="I173" s="83" t="s">
        <v>4</v>
      </c>
      <c r="J173" s="82" t="s">
        <v>5</v>
      </c>
    </row>
    <row r="174" spans="1:12" s="18" customFormat="1">
      <c r="A174" s="141"/>
      <c r="B174" s="139"/>
      <c r="C174" s="43" t="s">
        <v>15</v>
      </c>
      <c r="D174" s="95"/>
      <c r="E174" s="96"/>
      <c r="F174" s="97"/>
      <c r="G174" s="101">
        <v>21.96</v>
      </c>
      <c r="H174" s="42">
        <f>G174-G$177</f>
        <v>0</v>
      </c>
      <c r="I174" s="102">
        <f>EXP(-0.5*H174)</f>
        <v>1</v>
      </c>
      <c r="J174" s="79">
        <f>I174/I$177</f>
        <v>0.52100112202854254</v>
      </c>
      <c r="L174" s="20"/>
    </row>
    <row r="175" spans="1:12" s="18" customFormat="1">
      <c r="A175" s="141"/>
      <c r="B175" s="139"/>
      <c r="C175" s="58" t="s">
        <v>31</v>
      </c>
      <c r="D175" s="95"/>
      <c r="E175" s="96"/>
      <c r="F175" s="97"/>
      <c r="G175" s="101">
        <v>22.893333333333334</v>
      </c>
      <c r="H175" s="42">
        <f>G175-G$177</f>
        <v>0.93333333333333357</v>
      </c>
      <c r="I175" s="102">
        <f t="shared" ref="I175:I176" si="54">EXP(-0.5*H175)</f>
        <v>0.62708908527305607</v>
      </c>
      <c r="J175" s="79">
        <f>I175/I$177</f>
        <v>0.32671411703911463</v>
      </c>
    </row>
    <row r="176" spans="1:12" s="18" customFormat="1">
      <c r="A176" s="141"/>
      <c r="B176" s="139"/>
      <c r="C176" s="84" t="s">
        <v>20</v>
      </c>
      <c r="D176" s="95"/>
      <c r="E176" s="96"/>
      <c r="F176" s="97"/>
      <c r="G176" s="101">
        <v>24.419999999999998</v>
      </c>
      <c r="H176" s="79">
        <f>G176-G$177</f>
        <v>2.4599999999999973</v>
      </c>
      <c r="I176" s="102">
        <f t="shared" si="54"/>
        <v>0.29229257768085981</v>
      </c>
      <c r="J176" s="79">
        <f>I176/I$177</f>
        <v>0.15228476093234289</v>
      </c>
      <c r="L176" s="12"/>
    </row>
    <row r="177" spans="1:12" s="19" customFormat="1" ht="15.75" thickBot="1">
      <c r="A177" s="142"/>
      <c r="B177" s="140"/>
      <c r="C177" s="65"/>
      <c r="D177" s="103"/>
      <c r="E177" s="104"/>
      <c r="F177" s="44" t="s">
        <v>6</v>
      </c>
      <c r="G177" s="105">
        <f>G174</f>
        <v>21.96</v>
      </c>
      <c r="H177" s="106" t="s">
        <v>7</v>
      </c>
      <c r="I177" s="129">
        <f>SUM(I174:I176)</f>
        <v>1.9193816629539158</v>
      </c>
      <c r="J177" s="106">
        <f>I177/I$177</f>
        <v>1</v>
      </c>
      <c r="L177" s="38"/>
    </row>
    <row r="178" spans="1:12" s="18" customFormat="1" ht="15.75" thickTop="1">
      <c r="A178" s="70"/>
      <c r="B178" s="49"/>
      <c r="C178" s="24"/>
      <c r="D178" s="24"/>
      <c r="E178" s="24"/>
      <c r="F178" s="24"/>
      <c r="G178" s="24"/>
      <c r="H178" s="24"/>
      <c r="I178" s="24"/>
      <c r="J178" s="24"/>
      <c r="L178" s="69"/>
    </row>
    <row r="179" spans="1:12" s="18" customFormat="1" ht="15.75" thickBot="1">
      <c r="A179" s="24"/>
      <c r="B179" s="24"/>
      <c r="C179" s="24"/>
      <c r="D179" s="24"/>
      <c r="E179" s="24"/>
      <c r="F179" s="24"/>
      <c r="G179" s="24"/>
      <c r="H179" s="24"/>
      <c r="I179" s="24"/>
      <c r="J179" s="24"/>
    </row>
    <row r="180" spans="1:12" s="11" customFormat="1" ht="15.75" thickTop="1">
      <c r="A180" s="34"/>
      <c r="B180" s="34"/>
      <c r="C180" s="9" t="s">
        <v>0</v>
      </c>
      <c r="D180" s="6" t="s">
        <v>1</v>
      </c>
      <c r="E180" s="7" t="s">
        <v>2</v>
      </c>
      <c r="F180" s="5" t="s">
        <v>3</v>
      </c>
      <c r="G180" s="5" t="s">
        <v>51</v>
      </c>
      <c r="H180" s="27" t="s">
        <v>8</v>
      </c>
      <c r="I180" s="8" t="s">
        <v>4</v>
      </c>
      <c r="J180" s="5" t="s">
        <v>5</v>
      </c>
    </row>
    <row r="181" spans="1:12">
      <c r="A181" s="143" t="s">
        <v>36</v>
      </c>
      <c r="B181" s="144" t="s">
        <v>10</v>
      </c>
      <c r="C181" s="13" t="s">
        <v>15</v>
      </c>
      <c r="D181" s="55">
        <v>3</v>
      </c>
      <c r="E181" s="55">
        <v>8</v>
      </c>
      <c r="F181" s="55">
        <v>43.01</v>
      </c>
      <c r="G181" s="17">
        <f t="shared" ref="G181:G187" si="55">(F181)+((2*D181*(D181+1))/(E181-D181-1))</f>
        <v>49.01</v>
      </c>
      <c r="H181" s="17">
        <f>G181-G$189</f>
        <v>0</v>
      </c>
      <c r="I181" s="25">
        <f t="shared" ref="I181:I188" si="56">EXP(-0.5*H181)</f>
        <v>1</v>
      </c>
      <c r="J181" s="17">
        <f t="shared" ref="J181:J189" si="57">I181/I$189</f>
        <v>0.46039992436063587</v>
      </c>
    </row>
    <row r="182" spans="1:12">
      <c r="A182" s="143"/>
      <c r="B182" s="144"/>
      <c r="C182" s="4" t="s">
        <v>13</v>
      </c>
      <c r="D182" s="55">
        <v>4</v>
      </c>
      <c r="E182" s="55">
        <v>8</v>
      </c>
      <c r="F182" s="55">
        <v>44.88</v>
      </c>
      <c r="G182" s="17">
        <f t="shared" si="55"/>
        <v>58.213333333333338</v>
      </c>
      <c r="H182" s="17">
        <f t="shared" ref="H182:H188" si="58">G182-G$189</f>
        <v>9.2033333333333402</v>
      </c>
      <c r="I182" s="25">
        <f t="shared" si="56"/>
        <v>1.0035096638189321E-2</v>
      </c>
      <c r="J182" s="17">
        <f t="shared" si="57"/>
        <v>4.6201577331740351E-3</v>
      </c>
    </row>
    <row r="183" spans="1:12">
      <c r="A183" s="143"/>
      <c r="B183" s="144"/>
      <c r="C183" s="4" t="s">
        <v>14</v>
      </c>
      <c r="D183" s="55">
        <v>4</v>
      </c>
      <c r="E183" s="55">
        <v>8</v>
      </c>
      <c r="F183" s="55">
        <v>44.95</v>
      </c>
      <c r="G183" s="17">
        <f t="shared" si="55"/>
        <v>58.283333333333339</v>
      </c>
      <c r="H183" s="17">
        <f t="shared" si="58"/>
        <v>9.2733333333333405</v>
      </c>
      <c r="I183" s="25">
        <f t="shared" si="56"/>
        <v>9.6899436665037041E-3</v>
      </c>
      <c r="J183" s="17">
        <f t="shared" si="57"/>
        <v>4.4612493311171281E-3</v>
      </c>
    </row>
    <row r="184" spans="1:12">
      <c r="A184" s="143"/>
      <c r="B184" s="144"/>
      <c r="C184" s="10" t="s">
        <v>20</v>
      </c>
      <c r="D184" s="10">
        <v>2</v>
      </c>
      <c r="E184" s="10">
        <v>8</v>
      </c>
      <c r="F184" s="55">
        <v>46.67</v>
      </c>
      <c r="G184" s="17">
        <f t="shared" si="55"/>
        <v>49.07</v>
      </c>
      <c r="H184" s="17">
        <f t="shared" si="58"/>
        <v>6.0000000000002274E-2</v>
      </c>
      <c r="I184" s="25">
        <f t="shared" si="56"/>
        <v>0.97044553354850704</v>
      </c>
      <c r="J184" s="17">
        <f t="shared" si="57"/>
        <v>0.44679305024184957</v>
      </c>
    </row>
    <row r="185" spans="1:12">
      <c r="A185" s="143"/>
      <c r="B185" s="144"/>
      <c r="C185" s="4" t="s">
        <v>17</v>
      </c>
      <c r="D185" s="55">
        <v>5</v>
      </c>
      <c r="E185" s="55">
        <v>8</v>
      </c>
      <c r="F185" s="55">
        <v>46.88</v>
      </c>
      <c r="G185" s="17">
        <f t="shared" si="55"/>
        <v>76.88</v>
      </c>
      <c r="H185" s="17">
        <f t="shared" si="58"/>
        <v>27.869999999999997</v>
      </c>
      <c r="I185" s="25">
        <f t="shared" si="56"/>
        <v>8.8737337662600198E-7</v>
      </c>
      <c r="J185" s="17">
        <f t="shared" si="57"/>
        <v>4.0854663547825334E-7</v>
      </c>
    </row>
    <row r="186" spans="1:12">
      <c r="A186" s="143"/>
      <c r="B186" s="144"/>
      <c r="C186" s="4" t="s">
        <v>16</v>
      </c>
      <c r="D186" s="55">
        <v>3</v>
      </c>
      <c r="E186" s="55">
        <v>8</v>
      </c>
      <c r="F186" s="55">
        <v>47.33</v>
      </c>
      <c r="G186" s="17">
        <f t="shared" si="55"/>
        <v>53.33</v>
      </c>
      <c r="H186" s="17">
        <f t="shared" si="58"/>
        <v>4.32</v>
      </c>
      <c r="I186" s="25">
        <f t="shared" si="56"/>
        <v>0.11532512103806251</v>
      </c>
      <c r="J186" s="17">
        <f t="shared" si="57"/>
        <v>5.309567700280516E-2</v>
      </c>
    </row>
    <row r="187" spans="1:12">
      <c r="A187" s="143"/>
      <c r="B187" s="144"/>
      <c r="C187" s="13" t="s">
        <v>19</v>
      </c>
      <c r="D187" s="55">
        <v>3</v>
      </c>
      <c r="E187" s="55">
        <v>8</v>
      </c>
      <c r="F187" s="55">
        <v>48.48</v>
      </c>
      <c r="G187" s="17">
        <f t="shared" si="55"/>
        <v>54.48</v>
      </c>
      <c r="H187" s="17">
        <f t="shared" si="58"/>
        <v>5.4699999999999989</v>
      </c>
      <c r="I187" s="25">
        <f t="shared" si="56"/>
        <v>6.4894007103869292E-2</v>
      </c>
      <c r="J187" s="17">
        <f t="shared" si="57"/>
        <v>2.9877195962079991E-2</v>
      </c>
    </row>
    <row r="188" spans="1:12">
      <c r="A188" s="143"/>
      <c r="B188" s="144"/>
      <c r="C188" s="4" t="s">
        <v>18</v>
      </c>
      <c r="D188" s="55">
        <v>4</v>
      </c>
      <c r="E188" s="55">
        <v>8</v>
      </c>
      <c r="F188" s="55">
        <v>48.51</v>
      </c>
      <c r="G188" s="17">
        <f>(F188)+((2*D188*(D188+1))/(E188-D188-1))</f>
        <v>61.843333333333334</v>
      </c>
      <c r="H188" s="17">
        <f t="shared" si="58"/>
        <v>12.833333333333336</v>
      </c>
      <c r="I188" s="25">
        <f t="shared" si="56"/>
        <v>1.6340941470562498E-3</v>
      </c>
      <c r="J188" s="17">
        <f t="shared" si="57"/>
        <v>7.5233682170285521E-4</v>
      </c>
    </row>
    <row r="189" spans="1:12">
      <c r="A189" s="73"/>
      <c r="B189" s="10"/>
      <c r="C189" s="55"/>
      <c r="D189" s="55"/>
      <c r="E189" s="55"/>
      <c r="F189" s="123" t="s">
        <v>6</v>
      </c>
      <c r="G189" s="124">
        <f>G181</f>
        <v>49.01</v>
      </c>
      <c r="H189" s="17" t="s">
        <v>7</v>
      </c>
      <c r="I189" s="121">
        <f>SUM(I181:I188)</f>
        <v>2.1720246835155645</v>
      </c>
      <c r="J189" s="17">
        <f t="shared" si="57"/>
        <v>1</v>
      </c>
    </row>
    <row r="190" spans="1:12">
      <c r="A190" s="70"/>
      <c r="B190" s="49"/>
      <c r="C190" s="113"/>
      <c r="D190" s="113"/>
      <c r="E190" s="113"/>
      <c r="F190" s="116"/>
      <c r="G190" s="113"/>
      <c r="H190" s="110"/>
      <c r="I190" s="118"/>
      <c r="J190" s="110"/>
    </row>
    <row r="191" spans="1:12">
      <c r="A191" s="55"/>
      <c r="B191" s="55"/>
      <c r="C191" s="53" t="s">
        <v>0</v>
      </c>
      <c r="D191" s="80" t="s">
        <v>1</v>
      </c>
      <c r="E191" s="89" t="s">
        <v>2</v>
      </c>
      <c r="F191" s="81" t="s">
        <v>3</v>
      </c>
      <c r="G191" s="81" t="s">
        <v>51</v>
      </c>
      <c r="H191" s="33" t="s">
        <v>8</v>
      </c>
      <c r="I191" s="52" t="s">
        <v>4</v>
      </c>
      <c r="J191" s="81" t="s">
        <v>5</v>
      </c>
    </row>
    <row r="192" spans="1:12">
      <c r="A192" s="143" t="s">
        <v>37</v>
      </c>
      <c r="B192" s="144" t="s">
        <v>10</v>
      </c>
      <c r="C192" s="15" t="s">
        <v>22</v>
      </c>
      <c r="D192" s="10">
        <v>3</v>
      </c>
      <c r="E192" s="10">
        <v>8</v>
      </c>
      <c r="F192" s="55">
        <v>40.479999999999997</v>
      </c>
      <c r="G192" s="17">
        <f t="shared" ref="G192:G199" si="59">(F192)+((2*D192*(D192+1))/(E192-D192-1))</f>
        <v>46.48</v>
      </c>
      <c r="H192" s="17">
        <f t="shared" ref="H192:H200" si="60">G192-G$200</f>
        <v>0</v>
      </c>
      <c r="I192" s="25">
        <f t="shared" ref="I192:I199" si="61">EXP(-0.5*H192)</f>
        <v>1</v>
      </c>
      <c r="J192" s="17">
        <f t="shared" ref="J192:J199" si="62">I192/I$200</f>
        <v>0.7280114930589392</v>
      </c>
    </row>
    <row r="193" spans="1:13">
      <c r="A193" s="143"/>
      <c r="B193" s="144"/>
      <c r="C193" s="15" t="s">
        <v>33</v>
      </c>
      <c r="D193" s="10">
        <v>4</v>
      </c>
      <c r="E193" s="10">
        <v>8</v>
      </c>
      <c r="F193" s="55">
        <v>41.73</v>
      </c>
      <c r="G193" s="17">
        <f t="shared" si="59"/>
        <v>55.063333333333333</v>
      </c>
      <c r="H193" s="17">
        <f t="shared" si="60"/>
        <v>8.5833333333333357</v>
      </c>
      <c r="I193" s="25">
        <f t="shared" si="61"/>
        <v>1.368210277925074E-2</v>
      </c>
      <c r="J193" s="17">
        <f t="shared" si="62"/>
        <v>9.9607280725081942E-3</v>
      </c>
    </row>
    <row r="194" spans="1:13">
      <c r="A194" s="143"/>
      <c r="B194" s="144"/>
      <c r="C194" s="15" t="s">
        <v>34</v>
      </c>
      <c r="D194" s="10">
        <v>4</v>
      </c>
      <c r="E194" s="10">
        <v>8</v>
      </c>
      <c r="F194" s="55">
        <v>42.41</v>
      </c>
      <c r="G194" s="17">
        <f t="shared" si="59"/>
        <v>55.743333333333332</v>
      </c>
      <c r="H194" s="17">
        <f t="shared" si="60"/>
        <v>9.2633333333333354</v>
      </c>
      <c r="I194" s="25">
        <f t="shared" si="61"/>
        <v>9.7385147112585002E-3</v>
      </c>
      <c r="J194" s="17">
        <f t="shared" si="62"/>
        <v>7.0897506351197456E-3</v>
      </c>
    </row>
    <row r="195" spans="1:13">
      <c r="A195" s="143"/>
      <c r="B195" s="144"/>
      <c r="C195" s="15" t="s">
        <v>32</v>
      </c>
      <c r="D195" s="10">
        <v>5</v>
      </c>
      <c r="E195" s="10">
        <v>8</v>
      </c>
      <c r="F195" s="55">
        <v>42.56</v>
      </c>
      <c r="G195" s="17">
        <f t="shared" si="59"/>
        <v>72.56</v>
      </c>
      <c r="H195" s="17">
        <f t="shared" si="60"/>
        <v>26.080000000000005</v>
      </c>
      <c r="I195" s="25">
        <f t="shared" si="61"/>
        <v>2.1717006232328245E-6</v>
      </c>
      <c r="J195" s="17">
        <f t="shared" si="62"/>
        <v>1.5810230131967574E-6</v>
      </c>
    </row>
    <row r="196" spans="1:13">
      <c r="A196" s="143"/>
      <c r="B196" s="144"/>
      <c r="C196" s="15" t="s">
        <v>31</v>
      </c>
      <c r="D196" s="10">
        <v>4</v>
      </c>
      <c r="E196" s="10">
        <v>8</v>
      </c>
      <c r="F196" s="55">
        <v>44.87</v>
      </c>
      <c r="G196" s="17">
        <f t="shared" si="59"/>
        <v>58.203333333333333</v>
      </c>
      <c r="H196" s="17">
        <f t="shared" si="60"/>
        <v>11.723333333333336</v>
      </c>
      <c r="I196" s="25">
        <f t="shared" si="61"/>
        <v>2.8464955677367158E-3</v>
      </c>
      <c r="J196" s="17">
        <f t="shared" si="62"/>
        <v>2.0722814882536593E-3</v>
      </c>
    </row>
    <row r="197" spans="1:13">
      <c r="A197" s="143"/>
      <c r="B197" s="144"/>
      <c r="C197" s="10" t="s">
        <v>21</v>
      </c>
      <c r="D197" s="10">
        <v>3</v>
      </c>
      <c r="E197" s="10">
        <v>8</v>
      </c>
      <c r="F197" s="55">
        <v>46.34</v>
      </c>
      <c r="G197" s="17">
        <f t="shared" si="59"/>
        <v>52.34</v>
      </c>
      <c r="H197" s="17">
        <f t="shared" si="60"/>
        <v>5.8600000000000065</v>
      </c>
      <c r="I197" s="25">
        <f t="shared" si="61"/>
        <v>5.3397038145196918E-2</v>
      </c>
      <c r="J197" s="17">
        <f t="shared" si="62"/>
        <v>3.8873657465009939E-2</v>
      </c>
    </row>
    <row r="198" spans="1:13">
      <c r="A198" s="143"/>
      <c r="B198" s="144"/>
      <c r="C198" s="10" t="s">
        <v>20</v>
      </c>
      <c r="D198" s="10">
        <v>2</v>
      </c>
      <c r="E198" s="10">
        <v>8</v>
      </c>
      <c r="F198" s="55">
        <v>46.67</v>
      </c>
      <c r="G198" s="17">
        <f t="shared" si="59"/>
        <v>49.07</v>
      </c>
      <c r="H198" s="17">
        <f t="shared" si="60"/>
        <v>2.5900000000000034</v>
      </c>
      <c r="I198" s="25">
        <f t="shared" si="61"/>
        <v>0.27389786433144508</v>
      </c>
      <c r="J198" s="17">
        <f t="shared" si="62"/>
        <v>0.19940079315759013</v>
      </c>
    </row>
    <row r="199" spans="1:13">
      <c r="A199" s="143"/>
      <c r="B199" s="144"/>
      <c r="C199" s="114" t="s">
        <v>23</v>
      </c>
      <c r="D199" s="10">
        <v>3</v>
      </c>
      <c r="E199" s="10">
        <v>8</v>
      </c>
      <c r="F199" s="55">
        <v>48.3</v>
      </c>
      <c r="G199" s="17">
        <f t="shared" si="59"/>
        <v>54.3</v>
      </c>
      <c r="H199" s="17">
        <f t="shared" si="60"/>
        <v>7.82</v>
      </c>
      <c r="I199" s="25">
        <f t="shared" si="61"/>
        <v>2.0040501061684014E-2</v>
      </c>
      <c r="J199" s="17">
        <f t="shared" si="62"/>
        <v>1.4589715099565836E-2</v>
      </c>
    </row>
    <row r="200" spans="1:13">
      <c r="A200" s="73"/>
      <c r="B200" s="10"/>
      <c r="C200" s="55"/>
      <c r="D200" s="55"/>
      <c r="E200" s="55"/>
      <c r="F200" s="123" t="s">
        <v>6</v>
      </c>
      <c r="G200" s="124">
        <f>G192</f>
        <v>46.48</v>
      </c>
      <c r="H200" s="17">
        <f t="shared" si="60"/>
        <v>0</v>
      </c>
      <c r="I200" s="121">
        <f>SUM(I192:I199)</f>
        <v>1.3736046882971953</v>
      </c>
      <c r="J200" s="17">
        <f>I200/I$200</f>
        <v>1</v>
      </c>
    </row>
    <row r="201" spans="1:13" s="18" customFormat="1">
      <c r="A201" s="70"/>
      <c r="B201" s="49"/>
      <c r="C201" s="24"/>
      <c r="D201" s="24"/>
      <c r="E201" s="24"/>
      <c r="F201" s="22"/>
      <c r="G201" s="110"/>
      <c r="H201" s="110"/>
      <c r="I201" s="111"/>
      <c r="J201" s="24"/>
    </row>
    <row r="202" spans="1:13" s="18" customFormat="1">
      <c r="A202" s="141" t="s">
        <v>49</v>
      </c>
      <c r="B202" s="139" t="s">
        <v>10</v>
      </c>
      <c r="C202" s="56" t="s">
        <v>28</v>
      </c>
      <c r="D202" s="93"/>
      <c r="E202" s="94"/>
      <c r="F202" s="112"/>
      <c r="G202" s="86" t="s">
        <v>51</v>
      </c>
      <c r="H202" s="60" t="s">
        <v>8</v>
      </c>
      <c r="I202" s="83" t="s">
        <v>4</v>
      </c>
      <c r="J202" s="82" t="s">
        <v>5</v>
      </c>
      <c r="M202" s="72"/>
    </row>
    <row r="203" spans="1:13" s="18" customFormat="1">
      <c r="A203" s="141"/>
      <c r="B203" s="139"/>
      <c r="C203" s="58" t="s">
        <v>22</v>
      </c>
      <c r="D203" s="95"/>
      <c r="E203" s="96"/>
      <c r="F203" s="97"/>
      <c r="G203" s="101">
        <v>46.48</v>
      </c>
      <c r="H203" s="42">
        <f>G203-G$205</f>
        <v>0</v>
      </c>
      <c r="I203" s="102">
        <f>EXP(-0.5*H203)</f>
        <v>1</v>
      </c>
      <c r="J203" s="79">
        <f>I203/I$205</f>
        <v>0.78499228862810788</v>
      </c>
      <c r="M203" s="12"/>
    </row>
    <row r="204" spans="1:13" s="18" customFormat="1">
      <c r="A204" s="141"/>
      <c r="B204" s="139"/>
      <c r="C204" s="84" t="s">
        <v>20</v>
      </c>
      <c r="D204" s="95"/>
      <c r="E204" s="96"/>
      <c r="F204" s="97"/>
      <c r="G204" s="101">
        <v>49.07</v>
      </c>
      <c r="H204" s="79">
        <f>G204-G$205</f>
        <v>2.5900000000000034</v>
      </c>
      <c r="I204" s="102">
        <f>EXP(-0.5*H204)</f>
        <v>0.27389786433144508</v>
      </c>
      <c r="J204" s="79">
        <f>I204/I$205</f>
        <v>0.21500771137189206</v>
      </c>
      <c r="M204" s="20"/>
    </row>
    <row r="205" spans="1:13" s="19" customFormat="1" ht="15.75" thickBot="1">
      <c r="A205" s="142"/>
      <c r="B205" s="140"/>
      <c r="C205" s="65"/>
      <c r="D205" s="103"/>
      <c r="E205" s="104"/>
      <c r="F205" s="44" t="s">
        <v>6</v>
      </c>
      <c r="G205" s="105">
        <f>G203</f>
        <v>46.48</v>
      </c>
      <c r="H205" s="85" t="s">
        <v>7</v>
      </c>
      <c r="I205" s="129">
        <f>SUM(I203:I204)</f>
        <v>1.2738978643314451</v>
      </c>
      <c r="J205" s="106">
        <f>I205/I$205</f>
        <v>1</v>
      </c>
    </row>
    <row r="206" spans="1:13" s="18" customFormat="1" ht="15.75" thickTop="1">
      <c r="A206" s="70"/>
      <c r="B206" s="49"/>
      <c r="C206" s="24"/>
      <c r="D206" s="24"/>
      <c r="E206" s="24"/>
      <c r="F206" s="24"/>
      <c r="G206" s="24"/>
      <c r="H206" s="110"/>
      <c r="I206" s="24"/>
      <c r="J206" s="24"/>
      <c r="M206" s="12"/>
    </row>
    <row r="207" spans="1:13" ht="15.75" thickBot="1">
      <c r="A207" s="24"/>
      <c r="B207" s="24"/>
      <c r="C207" s="51"/>
      <c r="D207" s="24"/>
      <c r="E207" s="24"/>
      <c r="F207" s="24"/>
      <c r="G207" s="24"/>
      <c r="H207" s="24"/>
      <c r="I207" s="24"/>
      <c r="J207" s="24"/>
    </row>
    <row r="208" spans="1:13" s="11" customFormat="1" ht="15.75" thickTop="1">
      <c r="A208" s="28"/>
      <c r="B208" s="28"/>
      <c r="C208" s="8" t="s">
        <v>0</v>
      </c>
      <c r="D208" s="6" t="s">
        <v>1</v>
      </c>
      <c r="E208" s="6" t="s">
        <v>2</v>
      </c>
      <c r="F208" s="5" t="s">
        <v>3</v>
      </c>
      <c r="G208" s="5" t="s">
        <v>51</v>
      </c>
      <c r="H208" s="27" t="s">
        <v>8</v>
      </c>
      <c r="I208" s="8" t="s">
        <v>4</v>
      </c>
      <c r="J208" s="5" t="s">
        <v>5</v>
      </c>
    </row>
    <row r="209" spans="1:10">
      <c r="A209" s="143" t="s">
        <v>43</v>
      </c>
      <c r="B209" s="144" t="s">
        <v>10</v>
      </c>
      <c r="C209" s="10" t="s">
        <v>20</v>
      </c>
      <c r="D209" s="10">
        <v>2</v>
      </c>
      <c r="E209" s="10">
        <v>8</v>
      </c>
      <c r="F209" s="23">
        <v>33.26</v>
      </c>
      <c r="G209" s="17">
        <f>(F209)+((2*D209*(D209+1))/(E209-D209-1))</f>
        <v>35.659999999999997</v>
      </c>
      <c r="H209" s="17">
        <f t="shared" ref="H209:H216" si="63">G209-G$217</f>
        <v>0</v>
      </c>
      <c r="I209" s="25">
        <f>EXP(-0.5*H209)</f>
        <v>1</v>
      </c>
      <c r="J209" s="17">
        <f t="shared" ref="J209:J217" si="64">I209/I$217</f>
        <v>0.80577266863248864</v>
      </c>
    </row>
    <row r="210" spans="1:10">
      <c r="A210" s="143"/>
      <c r="B210" s="144"/>
      <c r="C210" s="4" t="s">
        <v>16</v>
      </c>
      <c r="D210" s="23">
        <v>3</v>
      </c>
      <c r="E210" s="23">
        <v>8</v>
      </c>
      <c r="F210" s="23">
        <v>34.44</v>
      </c>
      <c r="G210" s="17">
        <f t="shared" ref="G210:G216" si="65">(F210)+((2*D210*(D210+1))/(E210-D210-1))</f>
        <v>40.44</v>
      </c>
      <c r="H210" s="17">
        <f t="shared" si="63"/>
        <v>4.7800000000000011</v>
      </c>
      <c r="I210" s="25">
        <f t="shared" ref="I210:I216" si="66">EXP(-0.5*H210)</f>
        <v>9.1629683877504794E-2</v>
      </c>
      <c r="J210" s="17">
        <f t="shared" si="64"/>
        <v>7.3832694903928353E-2</v>
      </c>
    </row>
    <row r="211" spans="1:10">
      <c r="A211" s="143"/>
      <c r="B211" s="144"/>
      <c r="C211" s="30" t="s">
        <v>19</v>
      </c>
      <c r="D211" s="23">
        <v>3</v>
      </c>
      <c r="E211" s="23">
        <v>8</v>
      </c>
      <c r="F211" s="23">
        <v>34.840000000000003</v>
      </c>
      <c r="G211" s="17">
        <f t="shared" si="65"/>
        <v>40.840000000000003</v>
      </c>
      <c r="H211" s="17">
        <f t="shared" si="63"/>
        <v>5.1800000000000068</v>
      </c>
      <c r="I211" s="25">
        <f t="shared" si="66"/>
        <v>7.50200400853267E-2</v>
      </c>
      <c r="J211" s="17">
        <f t="shared" si="64"/>
        <v>6.0449097900469963E-2</v>
      </c>
    </row>
    <row r="212" spans="1:10">
      <c r="A212" s="143"/>
      <c r="B212" s="144"/>
      <c r="C212" s="30" t="s">
        <v>15</v>
      </c>
      <c r="D212" s="23">
        <v>3</v>
      </c>
      <c r="E212" s="23">
        <v>8</v>
      </c>
      <c r="F212" s="23">
        <v>34.950000000000003</v>
      </c>
      <c r="G212" s="17">
        <f t="shared" si="65"/>
        <v>40.950000000000003</v>
      </c>
      <c r="H212" s="17">
        <f t="shared" si="63"/>
        <v>5.2900000000000063</v>
      </c>
      <c r="I212" s="25">
        <f t="shared" si="66"/>
        <v>7.1005353739636762E-2</v>
      </c>
      <c r="J212" s="17">
        <f t="shared" si="64"/>
        <v>5.721417336998097E-2</v>
      </c>
    </row>
    <row r="213" spans="1:10">
      <c r="A213" s="143"/>
      <c r="B213" s="144"/>
      <c r="C213" s="4" t="s">
        <v>18</v>
      </c>
      <c r="D213" s="23">
        <v>4</v>
      </c>
      <c r="E213" s="23">
        <v>8</v>
      </c>
      <c r="F213" s="23">
        <v>35.35</v>
      </c>
      <c r="G213" s="17">
        <f t="shared" si="65"/>
        <v>48.683333333333337</v>
      </c>
      <c r="H213" s="17">
        <f t="shared" si="63"/>
        <v>13.023333333333341</v>
      </c>
      <c r="I213" s="25">
        <f t="shared" si="66"/>
        <v>1.4860009897059E-3</v>
      </c>
      <c r="J213" s="17">
        <f t="shared" si="64"/>
        <v>1.1973789830658423E-3</v>
      </c>
    </row>
    <row r="214" spans="1:10">
      <c r="A214" s="143"/>
      <c r="B214" s="144"/>
      <c r="C214" s="4" t="s">
        <v>14</v>
      </c>
      <c r="D214" s="23">
        <v>4</v>
      </c>
      <c r="E214" s="23">
        <v>8</v>
      </c>
      <c r="F214" s="23">
        <v>36.06</v>
      </c>
      <c r="G214" s="17">
        <f t="shared" si="65"/>
        <v>49.393333333333338</v>
      </c>
      <c r="H214" s="17">
        <f t="shared" si="63"/>
        <v>13.733333333333341</v>
      </c>
      <c r="I214" s="25">
        <f t="shared" si="66"/>
        <v>1.0419444305634319E-3</v>
      </c>
      <c r="J214" s="17">
        <f t="shared" si="64"/>
        <v>8.3957034438185527E-4</v>
      </c>
    </row>
    <row r="215" spans="1:10">
      <c r="A215" s="143"/>
      <c r="B215" s="144"/>
      <c r="C215" s="4" t="s">
        <v>13</v>
      </c>
      <c r="D215" s="23">
        <v>4</v>
      </c>
      <c r="E215" s="23">
        <v>8</v>
      </c>
      <c r="F215" s="23">
        <v>36.44</v>
      </c>
      <c r="G215" s="17">
        <f t="shared" si="65"/>
        <v>49.773333333333333</v>
      </c>
      <c r="H215" s="17">
        <f t="shared" si="63"/>
        <v>14.113333333333337</v>
      </c>
      <c r="I215" s="25">
        <f t="shared" si="66"/>
        <v>8.6164546391584733E-4</v>
      </c>
      <c r="J215" s="17">
        <f t="shared" si="64"/>
        <v>6.9429036487455101E-4</v>
      </c>
    </row>
    <row r="216" spans="1:10" s="2" customFormat="1">
      <c r="A216" s="143"/>
      <c r="B216" s="144"/>
      <c r="C216" s="4" t="s">
        <v>17</v>
      </c>
      <c r="D216" s="23">
        <v>5</v>
      </c>
      <c r="E216" s="23">
        <v>8</v>
      </c>
      <c r="F216" s="23">
        <v>37.01</v>
      </c>
      <c r="G216" s="17">
        <f t="shared" si="65"/>
        <v>67.009999999999991</v>
      </c>
      <c r="H216" s="17">
        <f t="shared" si="63"/>
        <v>31.349999999999994</v>
      </c>
      <c r="I216" s="25">
        <f t="shared" si="66"/>
        <v>1.5575213056225335E-7</v>
      </c>
      <c r="J216" s="17">
        <f t="shared" si="64"/>
        <v>1.2550080988834267E-7</v>
      </c>
    </row>
    <row r="217" spans="1:10" s="2" customFormat="1">
      <c r="A217" s="73"/>
      <c r="B217" s="23"/>
      <c r="C217" s="23"/>
      <c r="D217" s="23"/>
      <c r="E217" s="23"/>
      <c r="F217" s="39" t="s">
        <v>6</v>
      </c>
      <c r="G217" s="17">
        <f>G209</f>
        <v>35.659999999999997</v>
      </c>
      <c r="H217" s="17" t="s">
        <v>7</v>
      </c>
      <c r="I217" s="25">
        <f>SUM(I209:I216)</f>
        <v>1.2410448243387839</v>
      </c>
      <c r="J217" s="17">
        <f t="shared" si="64"/>
        <v>1</v>
      </c>
    </row>
    <row r="218" spans="1:10" s="2" customFormat="1">
      <c r="A218" s="70"/>
      <c r="B218" s="24"/>
      <c r="C218" s="51"/>
      <c r="D218" s="24"/>
      <c r="E218" s="24"/>
      <c r="F218" s="24"/>
      <c r="G218" s="24"/>
      <c r="H218" s="24"/>
      <c r="I218" s="24"/>
      <c r="J218" s="24"/>
    </row>
    <row r="219" spans="1:10" s="2" customFormat="1">
      <c r="A219" s="73"/>
      <c r="B219" s="23"/>
      <c r="C219" s="52" t="s">
        <v>0</v>
      </c>
      <c r="D219" s="80" t="s">
        <v>1</v>
      </c>
      <c r="E219" s="80" t="s">
        <v>2</v>
      </c>
      <c r="F219" s="81" t="s">
        <v>3</v>
      </c>
      <c r="G219" s="81" t="s">
        <v>51</v>
      </c>
      <c r="H219" s="33" t="s">
        <v>8</v>
      </c>
      <c r="I219" s="52" t="s">
        <v>4</v>
      </c>
      <c r="J219" s="81" t="s">
        <v>5</v>
      </c>
    </row>
    <row r="220" spans="1:10" s="2" customFormat="1">
      <c r="A220" s="143" t="s">
        <v>44</v>
      </c>
      <c r="B220" s="144" t="s">
        <v>10</v>
      </c>
      <c r="C220" s="10" t="s">
        <v>20</v>
      </c>
      <c r="D220" s="10">
        <v>2</v>
      </c>
      <c r="E220" s="10">
        <v>8</v>
      </c>
      <c r="F220" s="23">
        <v>33.26</v>
      </c>
      <c r="G220" s="17">
        <f>(F220)+((2*D220*(D220+1))/(E220-D220-1))</f>
        <v>35.659999999999997</v>
      </c>
      <c r="H220" s="17">
        <f t="shared" ref="H220:H227" si="67">G220-G$228</f>
        <v>0</v>
      </c>
      <c r="I220" s="25">
        <f>EXP(-0.5*H220)</f>
        <v>1</v>
      </c>
      <c r="J220" s="17">
        <f t="shared" ref="J220:J228" si="68">I220/I$228</f>
        <v>0.84065110989947833</v>
      </c>
    </row>
    <row r="221" spans="1:10" s="2" customFormat="1">
      <c r="A221" s="143"/>
      <c r="B221" s="144"/>
      <c r="C221" s="15" t="s">
        <v>22</v>
      </c>
      <c r="D221" s="10">
        <v>3</v>
      </c>
      <c r="E221" s="10">
        <v>8</v>
      </c>
      <c r="F221" s="23">
        <v>35.17</v>
      </c>
      <c r="G221" s="17">
        <f t="shared" ref="G221:G227" si="69">(F221)+((2*D221*(D221+1))/(E221-D221-1))</f>
        <v>41.17</v>
      </c>
      <c r="H221" s="17">
        <f t="shared" si="67"/>
        <v>5.5100000000000051</v>
      </c>
      <c r="I221" s="25">
        <f t="shared" ref="I221:I227" si="70">EXP(-0.5*H221)</f>
        <v>6.3609019668771638E-2</v>
      </c>
      <c r="J221" s="17">
        <f t="shared" si="68"/>
        <v>5.3472992984170624E-2</v>
      </c>
    </row>
    <row r="222" spans="1:10" s="2" customFormat="1">
      <c r="A222" s="143"/>
      <c r="B222" s="144"/>
      <c r="C222" s="15" t="s">
        <v>23</v>
      </c>
      <c r="D222" s="10">
        <v>3</v>
      </c>
      <c r="E222" s="10">
        <v>8</v>
      </c>
      <c r="F222" s="23">
        <v>35.18</v>
      </c>
      <c r="G222" s="17">
        <f t="shared" si="69"/>
        <v>41.18</v>
      </c>
      <c r="H222" s="17">
        <f t="shared" si="67"/>
        <v>5.5200000000000031</v>
      </c>
      <c r="I222" s="25">
        <f t="shared" si="70"/>
        <v>6.3291768359640621E-2</v>
      </c>
      <c r="J222" s="17">
        <f t="shared" si="68"/>
        <v>5.3206295319032572E-2</v>
      </c>
    </row>
    <row r="223" spans="1:10" s="2" customFormat="1">
      <c r="A223" s="143"/>
      <c r="B223" s="144"/>
      <c r="C223" s="10" t="s">
        <v>21</v>
      </c>
      <c r="D223" s="10">
        <v>3</v>
      </c>
      <c r="E223" s="10">
        <v>8</v>
      </c>
      <c r="F223" s="23">
        <v>35.26</v>
      </c>
      <c r="G223" s="17">
        <f t="shared" si="69"/>
        <v>41.26</v>
      </c>
      <c r="H223" s="17">
        <f t="shared" si="67"/>
        <v>5.6000000000000014</v>
      </c>
      <c r="I223" s="25">
        <f t="shared" si="70"/>
        <v>6.0810062625217924E-2</v>
      </c>
      <c r="J223" s="17">
        <f t="shared" si="68"/>
        <v>5.1120046638946232E-2</v>
      </c>
    </row>
    <row r="224" spans="1:10" s="2" customFormat="1">
      <c r="A224" s="143"/>
      <c r="B224" s="144"/>
      <c r="C224" s="15" t="s">
        <v>33</v>
      </c>
      <c r="D224" s="10">
        <v>4</v>
      </c>
      <c r="E224" s="10">
        <v>8</v>
      </c>
      <c r="F224" s="23">
        <v>37.07</v>
      </c>
      <c r="G224" s="17">
        <f t="shared" si="69"/>
        <v>50.403333333333336</v>
      </c>
      <c r="H224" s="17">
        <f t="shared" si="67"/>
        <v>14.743333333333339</v>
      </c>
      <c r="I224" s="25">
        <f t="shared" si="70"/>
        <v>6.2881927313018467E-4</v>
      </c>
      <c r="J224" s="17">
        <f t="shared" si="68"/>
        <v>5.2861761988307293E-4</v>
      </c>
    </row>
    <row r="225" spans="1:12" s="2" customFormat="1">
      <c r="A225" s="143"/>
      <c r="B225" s="144"/>
      <c r="C225" s="15" t="s">
        <v>34</v>
      </c>
      <c r="D225" s="10">
        <v>4</v>
      </c>
      <c r="E225" s="10">
        <v>8</v>
      </c>
      <c r="F225" s="23">
        <v>37.130000000000003</v>
      </c>
      <c r="G225" s="17">
        <f t="shared" si="69"/>
        <v>50.463333333333338</v>
      </c>
      <c r="H225" s="17">
        <f t="shared" si="67"/>
        <v>14.803333333333342</v>
      </c>
      <c r="I225" s="25">
        <f t="shared" si="70"/>
        <v>6.1023485501840642E-4</v>
      </c>
      <c r="J225" s="17">
        <f t="shared" si="68"/>
        <v>5.1299460817057056E-4</v>
      </c>
    </row>
    <row r="226" spans="1:12" s="2" customFormat="1">
      <c r="A226" s="143"/>
      <c r="B226" s="144"/>
      <c r="C226" s="15" t="s">
        <v>31</v>
      </c>
      <c r="D226" s="10">
        <v>4</v>
      </c>
      <c r="E226" s="10">
        <v>8</v>
      </c>
      <c r="F226" s="23">
        <v>37.15</v>
      </c>
      <c r="G226" s="17">
        <f t="shared" si="69"/>
        <v>50.483333333333334</v>
      </c>
      <c r="H226" s="17">
        <f t="shared" si="67"/>
        <v>14.823333333333338</v>
      </c>
      <c r="I226" s="25">
        <f t="shared" si="70"/>
        <v>6.0416291675892213E-4</v>
      </c>
      <c r="J226" s="17">
        <f t="shared" si="68"/>
        <v>5.0789022653349399E-4</v>
      </c>
    </row>
    <row r="227" spans="1:12" s="2" customFormat="1">
      <c r="A227" s="143"/>
      <c r="B227" s="144"/>
      <c r="C227" s="15" t="s">
        <v>32</v>
      </c>
      <c r="D227" s="10">
        <v>5</v>
      </c>
      <c r="E227" s="10">
        <v>8</v>
      </c>
      <c r="F227" s="23">
        <v>38.83</v>
      </c>
      <c r="G227" s="17">
        <f t="shared" si="69"/>
        <v>68.83</v>
      </c>
      <c r="H227" s="17">
        <f t="shared" si="67"/>
        <v>33.17</v>
      </c>
      <c r="I227" s="25">
        <f t="shared" si="70"/>
        <v>6.2694005496156362E-8</v>
      </c>
      <c r="J227" s="17">
        <f t="shared" si="68"/>
        <v>5.2703785304387842E-8</v>
      </c>
    </row>
    <row r="228" spans="1:12" s="2" customFormat="1">
      <c r="A228" s="73"/>
      <c r="B228" s="10"/>
      <c r="C228" s="23"/>
      <c r="D228" s="23"/>
      <c r="E228" s="23"/>
      <c r="F228" s="39" t="s">
        <v>6</v>
      </c>
      <c r="G228" s="17">
        <f>G220</f>
        <v>35.659999999999997</v>
      </c>
      <c r="H228" s="17" t="s">
        <v>7</v>
      </c>
      <c r="I228" s="25">
        <f>SUM(I220:I227)</f>
        <v>1.189554130392543</v>
      </c>
      <c r="J228" s="17">
        <f t="shared" si="68"/>
        <v>1</v>
      </c>
    </row>
    <row r="229" spans="1:12" s="2" customFormat="1">
      <c r="A229" s="70"/>
      <c r="B229" s="24"/>
      <c r="C229" s="24"/>
      <c r="D229" s="24"/>
      <c r="E229" s="24"/>
      <c r="F229" s="24"/>
      <c r="G229" s="24"/>
      <c r="H229" s="24"/>
      <c r="I229" s="24"/>
      <c r="J229" s="24"/>
    </row>
    <row r="230" spans="1:12" s="2" customFormat="1">
      <c r="A230" s="141" t="s">
        <v>47</v>
      </c>
      <c r="B230" s="139" t="s">
        <v>10</v>
      </c>
      <c r="C230" s="56" t="s">
        <v>28</v>
      </c>
      <c r="D230" s="130"/>
      <c r="E230" s="130"/>
      <c r="F230" s="131"/>
      <c r="G230" s="82" t="s">
        <v>51</v>
      </c>
      <c r="H230" s="60" t="s">
        <v>8</v>
      </c>
      <c r="I230" s="83" t="s">
        <v>4</v>
      </c>
      <c r="J230" s="82" t="s">
        <v>5</v>
      </c>
      <c r="L230" s="16"/>
    </row>
    <row r="231" spans="1:12" s="2" customFormat="1">
      <c r="A231" s="141"/>
      <c r="B231" s="139"/>
      <c r="C231" s="90" t="s">
        <v>20</v>
      </c>
      <c r="D231" s="130"/>
      <c r="E231" s="130"/>
      <c r="F231" s="130"/>
      <c r="G231" s="130">
        <v>33.26</v>
      </c>
      <c r="H231" s="42">
        <f>G231-G$232</f>
        <v>0</v>
      </c>
      <c r="I231" s="102">
        <f>EXP(-0.5*H231)</f>
        <v>1</v>
      </c>
      <c r="J231" s="79">
        <f>I231/I$232</f>
        <v>1</v>
      </c>
      <c r="L231" s="1"/>
    </row>
    <row r="232" spans="1:12" s="19" customFormat="1" ht="15.75" thickBot="1">
      <c r="A232" s="142"/>
      <c r="B232" s="140"/>
      <c r="C232" s="66"/>
      <c r="D232" s="66"/>
      <c r="E232" s="66"/>
      <c r="F232" s="85" t="s">
        <v>6</v>
      </c>
      <c r="G232" s="132">
        <f>G231</f>
        <v>33.26</v>
      </c>
      <c r="H232" s="85" t="s">
        <v>7</v>
      </c>
      <c r="I232" s="129">
        <f>SUM(I231)</f>
        <v>1</v>
      </c>
      <c r="J232" s="106">
        <f>I232/I$205</f>
        <v>0.78499228862810788</v>
      </c>
    </row>
    <row r="233" spans="1:12" s="2" customFormat="1" ht="15.75" thickTop="1"/>
    <row r="234" spans="1:12" s="2" customFormat="1"/>
    <row r="235" spans="1:12" s="2" customFormat="1"/>
    <row r="236" spans="1:12" s="2" customFormat="1"/>
    <row r="237" spans="1:12" s="2" customFormat="1">
      <c r="C237" s="3"/>
    </row>
    <row r="263" s="2" customFormat="1"/>
    <row r="264" s="2" customFormat="1"/>
    <row r="265" s="2" customFormat="1"/>
    <row r="266" s="2" customFormat="1"/>
    <row r="267" s="2" customFormat="1"/>
    <row r="268" s="2" customFormat="1"/>
    <row r="269" s="2" customFormat="1"/>
    <row r="270" s="2" customFormat="1"/>
    <row r="271" s="2" customFormat="1"/>
    <row r="272" s="2" customFormat="1"/>
    <row r="273" s="2" customFormat="1"/>
    <row r="274" s="2" customFormat="1"/>
    <row r="275" s="2" customFormat="1"/>
    <row r="276" s="2" customFormat="1"/>
  </sheetData>
  <mergeCells count="49">
    <mergeCell ref="A1:J1"/>
    <mergeCell ref="A181:A188"/>
    <mergeCell ref="B181:B188"/>
    <mergeCell ref="A192:A199"/>
    <mergeCell ref="B192:B199"/>
    <mergeCell ref="B163:B170"/>
    <mergeCell ref="A163:A170"/>
    <mergeCell ref="A173:A177"/>
    <mergeCell ref="B173:B177"/>
    <mergeCell ref="B152:B159"/>
    <mergeCell ref="A152:A159"/>
    <mergeCell ref="B144:B148"/>
    <mergeCell ref="A123:A130"/>
    <mergeCell ref="B123:B130"/>
    <mergeCell ref="A134:A141"/>
    <mergeCell ref="B134:B141"/>
    <mergeCell ref="B220:B227"/>
    <mergeCell ref="A220:A227"/>
    <mergeCell ref="B230:B232"/>
    <mergeCell ref="A230:A232"/>
    <mergeCell ref="B202:B205"/>
    <mergeCell ref="A202:A205"/>
    <mergeCell ref="B209:B216"/>
    <mergeCell ref="A209:A216"/>
    <mergeCell ref="A144:A148"/>
    <mergeCell ref="A104:A111"/>
    <mergeCell ref="B104:B111"/>
    <mergeCell ref="B114:B119"/>
    <mergeCell ref="A114:A119"/>
    <mergeCell ref="A85:A89"/>
    <mergeCell ref="A93:A100"/>
    <mergeCell ref="B93:B100"/>
    <mergeCell ref="A63:A70"/>
    <mergeCell ref="B63:B70"/>
    <mergeCell ref="A74:A81"/>
    <mergeCell ref="B74:B81"/>
    <mergeCell ref="B85:B89"/>
    <mergeCell ref="A44:A52"/>
    <mergeCell ref="B44:B52"/>
    <mergeCell ref="B55:B59"/>
    <mergeCell ref="A55:A59"/>
    <mergeCell ref="A34:A41"/>
    <mergeCell ref="B34:B41"/>
    <mergeCell ref="B25:B30"/>
    <mergeCell ref="A25:A30"/>
    <mergeCell ref="A4:A11"/>
    <mergeCell ref="B4:B11"/>
    <mergeCell ref="A15:A22"/>
    <mergeCell ref="B15:B22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GLM_tested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eduardoalexandrino</dc:creator>
  <cp:lastModifiedBy>eduardoalexandrino</cp:lastModifiedBy>
  <dcterms:created xsi:type="dcterms:W3CDTF">2019-01-14T13:58:30Z</dcterms:created>
  <dcterms:modified xsi:type="dcterms:W3CDTF">2019-07-02T22:37:33Z</dcterms:modified>
</cp:coreProperties>
</file>